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I:\E_ZAK_uverejnovani\2021\090_oprava bytu Botanicka, Bayerova, Hrncirska\01_PROJEKT a KR\PROJEKT vč SOUPISU PRACÍ\DPS Oprava bytu_Botanická 68-1\F_Výkaz výměr\"/>
    </mc:Choice>
  </mc:AlternateContent>
  <bookViews>
    <workbookView xWindow="0" yWindow="0" windowWidth="28800" windowHeight="12435" firstSheet="1" activeTab="1"/>
  </bookViews>
  <sheets>
    <sheet name="Rekapitulace stavby" sheetId="1" r:id="rId1"/>
    <sheet name="D.1.1 -  stavební práce" sheetId="2" r:id="rId2"/>
    <sheet name="D.1.4a - vytápění" sheetId="3" r:id="rId3"/>
    <sheet name="D.1.4d - zdravotechnika" sheetId="4" r:id="rId4"/>
    <sheet name="D.1.4g - elektroinstalace" sheetId="5" r:id="rId5"/>
    <sheet name="Pokyny pro vyplnění" sheetId="6" r:id="rId6"/>
  </sheets>
  <definedNames>
    <definedName name="_xlnm._FilterDatabase" localSheetId="1" hidden="1">'D.1.1 -  stavební práce'!$C$93:$K$337</definedName>
    <definedName name="_xlnm._FilterDatabase" localSheetId="2" hidden="1">'D.1.4a - vytápění'!$C$85:$K$160</definedName>
    <definedName name="_xlnm._FilterDatabase" localSheetId="3" hidden="1">'D.1.4d - zdravotechnika'!$C$88:$K$236</definedName>
    <definedName name="_xlnm._FilterDatabase" localSheetId="4" hidden="1">'D.1.4g - elektroinstalace'!$C$99:$K$193</definedName>
    <definedName name="_xlnm.Print_Titles" localSheetId="1">'D.1.1 -  stavební práce'!$93:$93</definedName>
    <definedName name="_xlnm.Print_Titles" localSheetId="2">'D.1.4a - vytápění'!$85:$85</definedName>
    <definedName name="_xlnm.Print_Titles" localSheetId="3">'D.1.4d - zdravotechnika'!$88:$88</definedName>
    <definedName name="_xlnm.Print_Titles" localSheetId="4">'D.1.4g - elektroinstalace'!$99:$99</definedName>
    <definedName name="_xlnm.Print_Titles" localSheetId="0">'Rekapitulace stavby'!$52:$52</definedName>
    <definedName name="_xlnm.Print_Area" localSheetId="1">'D.1.1 -  stavební práce'!$C$4:$J$39,'D.1.1 -  stavební práce'!$C$45:$J$75,'D.1.1 -  stavební práce'!$C$81:$K$337</definedName>
    <definedName name="_xlnm.Print_Area" localSheetId="2">'D.1.4a - vytápění'!$C$4:$J$39,'D.1.4a - vytápění'!$C$45:$J$67,'D.1.4a - vytápění'!$C$73:$K$160</definedName>
    <definedName name="_xlnm.Print_Area" localSheetId="3">'D.1.4d - zdravotechnika'!$C$4:$J$39,'D.1.4d - zdravotechnika'!$C$45:$J$70,'D.1.4d - zdravotechnika'!$C$76:$K$236</definedName>
    <definedName name="_xlnm.Print_Area" localSheetId="4">'D.1.4g - elektroinstalace'!$C$4:$J$39,'D.1.4g - elektroinstalace'!$C$45:$J$81,'D.1.4g - elektroinstalace'!$C$87:$K$193</definedName>
    <definedName name="_xlnm.Print_Area" localSheetId="5">'Pokyny pro vyplnění'!$B$2:$K$71,'Pokyny pro vyplnění'!$B$74:$K$118,'Pokyny pro vyplnění'!$B$121:$K$161,'Pokyny pro vyplnění'!$B$164:$K$218</definedName>
    <definedName name="_xlnm.Print_Area" localSheetId="0">'Rekapitulace stavby'!$D$4:$AO$36,'Rekapitulace stavby'!$C$42:$AQ$59</definedName>
  </definedNames>
  <calcPr calcId="152511"/>
</workbook>
</file>

<file path=xl/calcChain.xml><?xml version="1.0" encoding="utf-8"?>
<calcChain xmlns="http://schemas.openxmlformats.org/spreadsheetml/2006/main">
  <c r="J37" i="5" l="1"/>
  <c r="J36" i="5"/>
  <c r="AY58" i="1"/>
  <c r="J35" i="5"/>
  <c r="AX58" i="1"/>
  <c r="BI193" i="5"/>
  <c r="BH193" i="5"/>
  <c r="BG193" i="5"/>
  <c r="BE193" i="5"/>
  <c r="T193" i="5"/>
  <c r="R193" i="5"/>
  <c r="P193" i="5"/>
  <c r="BI192" i="5"/>
  <c r="BH192" i="5"/>
  <c r="BG192" i="5"/>
  <c r="BE192" i="5"/>
  <c r="T192" i="5"/>
  <c r="R192" i="5"/>
  <c r="P192" i="5"/>
  <c r="BI191" i="5"/>
  <c r="BH191" i="5"/>
  <c r="BG191" i="5"/>
  <c r="BE191" i="5"/>
  <c r="T191" i="5"/>
  <c r="R191" i="5"/>
  <c r="P191" i="5"/>
  <c r="BI190" i="5"/>
  <c r="BH190" i="5"/>
  <c r="BG190" i="5"/>
  <c r="BE190" i="5"/>
  <c r="T190" i="5"/>
  <c r="R190" i="5"/>
  <c r="P190" i="5"/>
  <c r="BI189" i="5"/>
  <c r="BH189" i="5"/>
  <c r="BG189" i="5"/>
  <c r="BE189" i="5"/>
  <c r="T189" i="5"/>
  <c r="R189" i="5"/>
  <c r="P189" i="5"/>
  <c r="BI187" i="5"/>
  <c r="BH187" i="5"/>
  <c r="BG187" i="5"/>
  <c r="BE187" i="5"/>
  <c r="T187" i="5"/>
  <c r="T186" i="5"/>
  <c r="R187" i="5"/>
  <c r="R186" i="5"/>
  <c r="P187" i="5"/>
  <c r="P186" i="5" s="1"/>
  <c r="BI184" i="5"/>
  <c r="BH184" i="5"/>
  <c r="BG184" i="5"/>
  <c r="BE184" i="5"/>
  <c r="T184" i="5"/>
  <c r="T183" i="5"/>
  <c r="R184" i="5"/>
  <c r="R183" i="5" s="1"/>
  <c r="P184" i="5"/>
  <c r="P183" i="5"/>
  <c r="BI182" i="5"/>
  <c r="BH182" i="5"/>
  <c r="BG182" i="5"/>
  <c r="BE182" i="5"/>
  <c r="T182" i="5"/>
  <c r="R182" i="5"/>
  <c r="P182" i="5"/>
  <c r="BI181" i="5"/>
  <c r="BH181" i="5"/>
  <c r="BG181" i="5"/>
  <c r="BE181" i="5"/>
  <c r="T181" i="5"/>
  <c r="R181" i="5"/>
  <c r="P181" i="5"/>
  <c r="BI180" i="5"/>
  <c r="BH180" i="5"/>
  <c r="BG180" i="5"/>
  <c r="BE180" i="5"/>
  <c r="T180" i="5"/>
  <c r="R180" i="5"/>
  <c r="P180" i="5"/>
  <c r="BI179" i="5"/>
  <c r="BH179" i="5"/>
  <c r="BG179" i="5"/>
  <c r="BE179" i="5"/>
  <c r="T179" i="5"/>
  <c r="R179" i="5"/>
  <c r="P179" i="5"/>
  <c r="BI178" i="5"/>
  <c r="BH178" i="5"/>
  <c r="BG178" i="5"/>
  <c r="BE178" i="5"/>
  <c r="T178" i="5"/>
  <c r="R178" i="5"/>
  <c r="P178" i="5"/>
  <c r="BI177" i="5"/>
  <c r="BH177" i="5"/>
  <c r="BG177" i="5"/>
  <c r="BE177" i="5"/>
  <c r="T177" i="5"/>
  <c r="R177" i="5"/>
  <c r="P177" i="5"/>
  <c r="BI176" i="5"/>
  <c r="BH176" i="5"/>
  <c r="BG176" i="5"/>
  <c r="BE176" i="5"/>
  <c r="T176" i="5"/>
  <c r="R176" i="5"/>
  <c r="P176" i="5"/>
  <c r="BI175" i="5"/>
  <c r="BH175" i="5"/>
  <c r="BG175" i="5"/>
  <c r="BE175" i="5"/>
  <c r="T175" i="5"/>
  <c r="R175" i="5"/>
  <c r="P175" i="5"/>
  <c r="BI174" i="5"/>
  <c r="BH174" i="5"/>
  <c r="BG174" i="5"/>
  <c r="BE174" i="5"/>
  <c r="T174" i="5"/>
  <c r="R174" i="5"/>
  <c r="P174" i="5"/>
  <c r="BI173" i="5"/>
  <c r="BH173" i="5"/>
  <c r="BG173" i="5"/>
  <c r="BE173" i="5"/>
  <c r="T173" i="5"/>
  <c r="R173" i="5"/>
  <c r="P173" i="5"/>
  <c r="BI170" i="5"/>
  <c r="BH170" i="5"/>
  <c r="BG170" i="5"/>
  <c r="BE170" i="5"/>
  <c r="T170" i="5"/>
  <c r="R170" i="5"/>
  <c r="P170" i="5"/>
  <c r="BI169" i="5"/>
  <c r="BH169" i="5"/>
  <c r="BG169" i="5"/>
  <c r="BE169" i="5"/>
  <c r="T169" i="5"/>
  <c r="R169" i="5"/>
  <c r="P169" i="5"/>
  <c r="BI168" i="5"/>
  <c r="BH168" i="5"/>
  <c r="BG168" i="5"/>
  <c r="BE168" i="5"/>
  <c r="T168" i="5"/>
  <c r="R168" i="5"/>
  <c r="P168" i="5"/>
  <c r="BI167" i="5"/>
  <c r="BH167" i="5"/>
  <c r="BG167" i="5"/>
  <c r="BE167" i="5"/>
  <c r="T167" i="5"/>
  <c r="R167" i="5"/>
  <c r="P167" i="5"/>
  <c r="BI165" i="5"/>
  <c r="BH165" i="5"/>
  <c r="BG165" i="5"/>
  <c r="BE165" i="5"/>
  <c r="T165" i="5"/>
  <c r="T164" i="5"/>
  <c r="R165" i="5"/>
  <c r="R164" i="5"/>
  <c r="P165" i="5"/>
  <c r="P164" i="5"/>
  <c r="BI163" i="5"/>
  <c r="BH163" i="5"/>
  <c r="BG163" i="5"/>
  <c r="BE163" i="5"/>
  <c r="T163" i="5"/>
  <c r="R163" i="5"/>
  <c r="P163" i="5"/>
  <c r="BI162" i="5"/>
  <c r="BH162" i="5"/>
  <c r="BG162" i="5"/>
  <c r="BE162" i="5"/>
  <c r="T162" i="5"/>
  <c r="R162" i="5"/>
  <c r="P162" i="5"/>
  <c r="BI161" i="5"/>
  <c r="BH161" i="5"/>
  <c r="BG161" i="5"/>
  <c r="BE161" i="5"/>
  <c r="T161" i="5"/>
  <c r="R161" i="5"/>
  <c r="P161" i="5"/>
  <c r="BI160" i="5"/>
  <c r="BH160" i="5"/>
  <c r="BG160" i="5"/>
  <c r="BE160" i="5"/>
  <c r="T160" i="5"/>
  <c r="R160" i="5"/>
  <c r="P160" i="5"/>
  <c r="BI158" i="5"/>
  <c r="BH158" i="5"/>
  <c r="BG158" i="5"/>
  <c r="BE158" i="5"/>
  <c r="T158" i="5"/>
  <c r="R158" i="5"/>
  <c r="P158" i="5"/>
  <c r="BI157" i="5"/>
  <c r="BH157" i="5"/>
  <c r="BG157" i="5"/>
  <c r="BE157" i="5"/>
  <c r="T157" i="5"/>
  <c r="R157" i="5"/>
  <c r="P157" i="5"/>
  <c r="BI156" i="5"/>
  <c r="BH156" i="5"/>
  <c r="BG156" i="5"/>
  <c r="BE156" i="5"/>
  <c r="T156" i="5"/>
  <c r="R156" i="5"/>
  <c r="P156" i="5"/>
  <c r="BI155" i="5"/>
  <c r="BH155" i="5"/>
  <c r="BG155" i="5"/>
  <c r="BE155" i="5"/>
  <c r="T155" i="5"/>
  <c r="R155" i="5"/>
  <c r="P155" i="5"/>
  <c r="BI154" i="5"/>
  <c r="BH154" i="5"/>
  <c r="BG154" i="5"/>
  <c r="BE154" i="5"/>
  <c r="T154" i="5"/>
  <c r="R154" i="5"/>
  <c r="P154" i="5"/>
  <c r="BI153" i="5"/>
  <c r="BH153" i="5"/>
  <c r="BG153" i="5"/>
  <c r="BE153" i="5"/>
  <c r="T153" i="5"/>
  <c r="R153" i="5"/>
  <c r="P153" i="5"/>
  <c r="BI152" i="5"/>
  <c r="BH152" i="5"/>
  <c r="BG152" i="5"/>
  <c r="BE152" i="5"/>
  <c r="T152" i="5"/>
  <c r="R152" i="5"/>
  <c r="P152" i="5"/>
  <c r="BI151" i="5"/>
  <c r="BH151" i="5"/>
  <c r="BG151" i="5"/>
  <c r="BE151" i="5"/>
  <c r="T151" i="5"/>
  <c r="R151" i="5"/>
  <c r="P151" i="5"/>
  <c r="BI150" i="5"/>
  <c r="BH150" i="5"/>
  <c r="BG150" i="5"/>
  <c r="BE150" i="5"/>
  <c r="T150" i="5"/>
  <c r="R150" i="5"/>
  <c r="P150" i="5"/>
  <c r="BI149" i="5"/>
  <c r="BH149" i="5"/>
  <c r="BG149" i="5"/>
  <c r="BE149" i="5"/>
  <c r="T149" i="5"/>
  <c r="R149" i="5"/>
  <c r="P149" i="5"/>
  <c r="BI148" i="5"/>
  <c r="BH148" i="5"/>
  <c r="BG148" i="5"/>
  <c r="BE148" i="5"/>
  <c r="T148" i="5"/>
  <c r="R148" i="5"/>
  <c r="P148" i="5"/>
  <c r="BI146" i="5"/>
  <c r="BH146" i="5"/>
  <c r="BG146" i="5"/>
  <c r="BE146" i="5"/>
  <c r="T146" i="5"/>
  <c r="R146" i="5"/>
  <c r="P146" i="5"/>
  <c r="BI145" i="5"/>
  <c r="BH145" i="5"/>
  <c r="BG145" i="5"/>
  <c r="BE145" i="5"/>
  <c r="T145" i="5"/>
  <c r="R145" i="5"/>
  <c r="P145" i="5"/>
  <c r="BI144" i="5"/>
  <c r="BH144" i="5"/>
  <c r="BG144" i="5"/>
  <c r="BE144" i="5"/>
  <c r="T144" i="5"/>
  <c r="R144" i="5"/>
  <c r="P144" i="5"/>
  <c r="BI143" i="5"/>
  <c r="BH143" i="5"/>
  <c r="BG143" i="5"/>
  <c r="BE143" i="5"/>
  <c r="T143" i="5"/>
  <c r="R143" i="5"/>
  <c r="P143" i="5"/>
  <c r="BI142" i="5"/>
  <c r="BH142" i="5"/>
  <c r="BG142" i="5"/>
  <c r="BE142" i="5"/>
  <c r="T142" i="5"/>
  <c r="R142" i="5"/>
  <c r="P142" i="5"/>
  <c r="BI141" i="5"/>
  <c r="BH141" i="5"/>
  <c r="BG141" i="5"/>
  <c r="BE141" i="5"/>
  <c r="T141" i="5"/>
  <c r="R141" i="5"/>
  <c r="P141" i="5"/>
  <c r="BI140" i="5"/>
  <c r="BH140" i="5"/>
  <c r="BG140" i="5"/>
  <c r="BE140" i="5"/>
  <c r="T140" i="5"/>
  <c r="R140" i="5"/>
  <c r="P140" i="5"/>
  <c r="BI139" i="5"/>
  <c r="BH139" i="5"/>
  <c r="BG139" i="5"/>
  <c r="BE139" i="5"/>
  <c r="T139" i="5"/>
  <c r="R139" i="5"/>
  <c r="P139" i="5"/>
  <c r="BI138" i="5"/>
  <c r="BH138" i="5"/>
  <c r="BG138" i="5"/>
  <c r="BE138" i="5"/>
  <c r="T138" i="5"/>
  <c r="R138" i="5"/>
  <c r="P138" i="5"/>
  <c r="BI137" i="5"/>
  <c r="BH137" i="5"/>
  <c r="BG137" i="5"/>
  <c r="BE137" i="5"/>
  <c r="T137" i="5"/>
  <c r="R137" i="5"/>
  <c r="P137" i="5"/>
  <c r="BI136" i="5"/>
  <c r="BH136" i="5"/>
  <c r="BG136" i="5"/>
  <c r="BE136" i="5"/>
  <c r="T136" i="5"/>
  <c r="R136" i="5"/>
  <c r="P136" i="5"/>
  <c r="BI133" i="5"/>
  <c r="BH133" i="5"/>
  <c r="BG133" i="5"/>
  <c r="BE133" i="5"/>
  <c r="T133" i="5"/>
  <c r="R133" i="5"/>
  <c r="P133" i="5"/>
  <c r="BI132" i="5"/>
  <c r="BH132" i="5"/>
  <c r="BG132" i="5"/>
  <c r="BE132" i="5"/>
  <c r="T132" i="5"/>
  <c r="R132" i="5"/>
  <c r="P132" i="5"/>
  <c r="BI130" i="5"/>
  <c r="BH130" i="5"/>
  <c r="BG130" i="5"/>
  <c r="BE130" i="5"/>
  <c r="T130" i="5"/>
  <c r="R130" i="5"/>
  <c r="P130" i="5"/>
  <c r="BI129" i="5"/>
  <c r="BH129" i="5"/>
  <c r="BG129" i="5"/>
  <c r="BE129" i="5"/>
  <c r="T129" i="5"/>
  <c r="R129" i="5"/>
  <c r="P129" i="5"/>
  <c r="BI128" i="5"/>
  <c r="BH128" i="5"/>
  <c r="BG128" i="5"/>
  <c r="BE128" i="5"/>
  <c r="T128" i="5"/>
  <c r="R128" i="5"/>
  <c r="P128" i="5"/>
  <c r="BI127" i="5"/>
  <c r="BH127" i="5"/>
  <c r="BG127" i="5"/>
  <c r="BE127" i="5"/>
  <c r="T127" i="5"/>
  <c r="R127" i="5"/>
  <c r="P127" i="5"/>
  <c r="BI126" i="5"/>
  <c r="BH126" i="5"/>
  <c r="BG126" i="5"/>
  <c r="BE126" i="5"/>
  <c r="T126" i="5"/>
  <c r="R126" i="5"/>
  <c r="P126" i="5"/>
  <c r="BI124" i="5"/>
  <c r="BH124" i="5"/>
  <c r="BG124" i="5"/>
  <c r="BE124" i="5"/>
  <c r="T124" i="5"/>
  <c r="R124" i="5"/>
  <c r="P124" i="5"/>
  <c r="BI123" i="5"/>
  <c r="BH123" i="5"/>
  <c r="BG123" i="5"/>
  <c r="BE123" i="5"/>
  <c r="T123" i="5"/>
  <c r="R123" i="5"/>
  <c r="P123" i="5"/>
  <c r="BI122" i="5"/>
  <c r="BH122" i="5"/>
  <c r="BG122" i="5"/>
  <c r="BE122" i="5"/>
  <c r="T122" i="5"/>
  <c r="R122" i="5"/>
  <c r="P122" i="5"/>
  <c r="BI121" i="5"/>
  <c r="BH121" i="5"/>
  <c r="BG121" i="5"/>
  <c r="BE121" i="5"/>
  <c r="T121" i="5"/>
  <c r="R121" i="5"/>
  <c r="P121" i="5"/>
  <c r="BI120" i="5"/>
  <c r="BH120" i="5"/>
  <c r="BG120" i="5"/>
  <c r="BE120" i="5"/>
  <c r="T120" i="5"/>
  <c r="R120" i="5"/>
  <c r="P120" i="5"/>
  <c r="BI119" i="5"/>
  <c r="BH119" i="5"/>
  <c r="BG119" i="5"/>
  <c r="BE119" i="5"/>
  <c r="T119" i="5"/>
  <c r="R119" i="5"/>
  <c r="P119" i="5"/>
  <c r="BI117" i="5"/>
  <c r="BH117" i="5"/>
  <c r="BG117" i="5"/>
  <c r="BE117" i="5"/>
  <c r="T117" i="5"/>
  <c r="R117" i="5"/>
  <c r="P117" i="5"/>
  <c r="BI116" i="5"/>
  <c r="BH116" i="5"/>
  <c r="BG116" i="5"/>
  <c r="BE116" i="5"/>
  <c r="T116" i="5"/>
  <c r="R116" i="5"/>
  <c r="P116" i="5"/>
  <c r="BI114" i="5"/>
  <c r="BH114" i="5"/>
  <c r="BG114" i="5"/>
  <c r="BE114" i="5"/>
  <c r="T114" i="5"/>
  <c r="R114" i="5"/>
  <c r="P114" i="5"/>
  <c r="BI113" i="5"/>
  <c r="BH113" i="5"/>
  <c r="BG113" i="5"/>
  <c r="BE113" i="5"/>
  <c r="T113" i="5"/>
  <c r="R113" i="5"/>
  <c r="P113" i="5"/>
  <c r="BI112" i="5"/>
  <c r="BH112" i="5"/>
  <c r="BG112" i="5"/>
  <c r="BE112" i="5"/>
  <c r="T112" i="5"/>
  <c r="R112" i="5"/>
  <c r="P112" i="5"/>
  <c r="BI110" i="5"/>
  <c r="BH110" i="5"/>
  <c r="BG110" i="5"/>
  <c r="BE110" i="5"/>
  <c r="T110" i="5"/>
  <c r="R110" i="5"/>
  <c r="P110" i="5"/>
  <c r="BI109" i="5"/>
  <c r="BH109" i="5"/>
  <c r="BG109" i="5"/>
  <c r="BE109" i="5"/>
  <c r="T109" i="5"/>
  <c r="R109" i="5"/>
  <c r="P109" i="5"/>
  <c r="BI108" i="5"/>
  <c r="BH108" i="5"/>
  <c r="BG108" i="5"/>
  <c r="BE108" i="5"/>
  <c r="T108" i="5"/>
  <c r="R108" i="5"/>
  <c r="P108" i="5"/>
  <c r="BI106" i="5"/>
  <c r="BH106" i="5"/>
  <c r="BG106" i="5"/>
  <c r="BE106" i="5"/>
  <c r="T106" i="5"/>
  <c r="T105" i="5"/>
  <c r="R106" i="5"/>
  <c r="R105" i="5"/>
  <c r="P106" i="5"/>
  <c r="P105" i="5"/>
  <c r="BI104" i="5"/>
  <c r="BH104" i="5"/>
  <c r="BG104" i="5"/>
  <c r="BE104" i="5"/>
  <c r="T104" i="5"/>
  <c r="R104" i="5"/>
  <c r="P104" i="5"/>
  <c r="BI103" i="5"/>
  <c r="BH103" i="5"/>
  <c r="BG103" i="5"/>
  <c r="BE103" i="5"/>
  <c r="T103" i="5"/>
  <c r="R103" i="5"/>
  <c r="P103" i="5"/>
  <c r="J97" i="5"/>
  <c r="J96" i="5"/>
  <c r="F96" i="5"/>
  <c r="F94" i="5"/>
  <c r="E92" i="5"/>
  <c r="J55" i="5"/>
  <c r="J54" i="5"/>
  <c r="F54" i="5"/>
  <c r="F52" i="5"/>
  <c r="E50" i="5"/>
  <c r="J18" i="5"/>
  <c r="E18" i="5"/>
  <c r="F55" i="5"/>
  <c r="J17" i="5"/>
  <c r="J12" i="5"/>
  <c r="J94" i="5"/>
  <c r="E7" i="5"/>
  <c r="E90" i="5" s="1"/>
  <c r="J37" i="4"/>
  <c r="J36" i="4"/>
  <c r="AY57" i="1"/>
  <c r="J35" i="4"/>
  <c r="AX57" i="1"/>
  <c r="BI235" i="4"/>
  <c r="BH235" i="4"/>
  <c r="BG235" i="4"/>
  <c r="BE235" i="4"/>
  <c r="T235" i="4"/>
  <c r="R235" i="4"/>
  <c r="P235" i="4"/>
  <c r="BI233" i="4"/>
  <c r="BH233" i="4"/>
  <c r="BG233" i="4"/>
  <c r="BE233" i="4"/>
  <c r="T233" i="4"/>
  <c r="R233" i="4"/>
  <c r="P233" i="4"/>
  <c r="BI231" i="4"/>
  <c r="BH231" i="4"/>
  <c r="BG231" i="4"/>
  <c r="BE231" i="4"/>
  <c r="T231" i="4"/>
  <c r="R231" i="4"/>
  <c r="P231" i="4"/>
  <c r="BI229" i="4"/>
  <c r="BH229" i="4"/>
  <c r="BG229" i="4"/>
  <c r="BE229" i="4"/>
  <c r="T229" i="4"/>
  <c r="R229" i="4"/>
  <c r="P229" i="4"/>
  <c r="BI227" i="4"/>
  <c r="BH227" i="4"/>
  <c r="BG227" i="4"/>
  <c r="BE227" i="4"/>
  <c r="T227" i="4"/>
  <c r="R227" i="4"/>
  <c r="P227" i="4"/>
  <c r="BI225" i="4"/>
  <c r="BH225" i="4"/>
  <c r="BG225" i="4"/>
  <c r="BE225" i="4"/>
  <c r="T225" i="4"/>
  <c r="R225" i="4"/>
  <c r="P225" i="4"/>
  <c r="BI223" i="4"/>
  <c r="BH223" i="4"/>
  <c r="BG223" i="4"/>
  <c r="BE223" i="4"/>
  <c r="T223" i="4"/>
  <c r="R223" i="4"/>
  <c r="P223" i="4"/>
  <c r="BI221" i="4"/>
  <c r="BH221" i="4"/>
  <c r="BG221" i="4"/>
  <c r="BE221" i="4"/>
  <c r="T221" i="4"/>
  <c r="R221" i="4"/>
  <c r="P221" i="4"/>
  <c r="BI219" i="4"/>
  <c r="BH219" i="4"/>
  <c r="BG219" i="4"/>
  <c r="BE219" i="4"/>
  <c r="T219" i="4"/>
  <c r="R219" i="4"/>
  <c r="P219" i="4"/>
  <c r="BI217" i="4"/>
  <c r="BH217" i="4"/>
  <c r="BG217" i="4"/>
  <c r="BE217" i="4"/>
  <c r="T217" i="4"/>
  <c r="R217" i="4"/>
  <c r="P217" i="4"/>
  <c r="BI215" i="4"/>
  <c r="BH215" i="4"/>
  <c r="BG215" i="4"/>
  <c r="BE215" i="4"/>
  <c r="T215" i="4"/>
  <c r="R215" i="4"/>
  <c r="P215" i="4"/>
  <c r="BI213" i="4"/>
  <c r="BH213" i="4"/>
  <c r="BG213" i="4"/>
  <c r="BE213" i="4"/>
  <c r="T213" i="4"/>
  <c r="R213" i="4"/>
  <c r="P213" i="4"/>
  <c r="BI211" i="4"/>
  <c r="BH211" i="4"/>
  <c r="BG211" i="4"/>
  <c r="BE211" i="4"/>
  <c r="T211" i="4"/>
  <c r="R211" i="4"/>
  <c r="P211" i="4"/>
  <c r="BI209" i="4"/>
  <c r="BH209" i="4"/>
  <c r="BG209" i="4"/>
  <c r="BE209" i="4"/>
  <c r="T209" i="4"/>
  <c r="R209" i="4"/>
  <c r="P209" i="4"/>
  <c r="BI207" i="4"/>
  <c r="BH207" i="4"/>
  <c r="BG207" i="4"/>
  <c r="BE207" i="4"/>
  <c r="T207" i="4"/>
  <c r="R207" i="4"/>
  <c r="P207" i="4"/>
  <c r="BI204" i="4"/>
  <c r="BH204" i="4"/>
  <c r="BG204" i="4"/>
  <c r="BE204" i="4"/>
  <c r="T204" i="4"/>
  <c r="R204" i="4"/>
  <c r="P204" i="4"/>
  <c r="BI202" i="4"/>
  <c r="BH202" i="4"/>
  <c r="BG202" i="4"/>
  <c r="BE202" i="4"/>
  <c r="T202" i="4"/>
  <c r="R202" i="4"/>
  <c r="P202" i="4"/>
  <c r="BI200" i="4"/>
  <c r="BH200" i="4"/>
  <c r="BG200" i="4"/>
  <c r="BE200" i="4"/>
  <c r="T200" i="4"/>
  <c r="R200" i="4"/>
  <c r="P200" i="4"/>
  <c r="BI198" i="4"/>
  <c r="BH198" i="4"/>
  <c r="BG198" i="4"/>
  <c r="BE198" i="4"/>
  <c r="T198" i="4"/>
  <c r="R198" i="4"/>
  <c r="P198" i="4"/>
  <c r="BI196" i="4"/>
  <c r="BH196" i="4"/>
  <c r="BG196" i="4"/>
  <c r="BE196" i="4"/>
  <c r="T196" i="4"/>
  <c r="R196" i="4"/>
  <c r="P196" i="4"/>
  <c r="BI194" i="4"/>
  <c r="BH194" i="4"/>
  <c r="BG194" i="4"/>
  <c r="BE194" i="4"/>
  <c r="T194" i="4"/>
  <c r="R194" i="4"/>
  <c r="P194" i="4"/>
  <c r="BI192" i="4"/>
  <c r="BH192" i="4"/>
  <c r="BG192" i="4"/>
  <c r="BE192" i="4"/>
  <c r="T192" i="4"/>
  <c r="R192" i="4"/>
  <c r="P192" i="4"/>
  <c r="BI189" i="4"/>
  <c r="BH189" i="4"/>
  <c r="BG189" i="4"/>
  <c r="BE189" i="4"/>
  <c r="T189" i="4"/>
  <c r="R189" i="4"/>
  <c r="P189" i="4"/>
  <c r="BI187" i="4"/>
  <c r="BH187" i="4"/>
  <c r="BG187" i="4"/>
  <c r="BE187" i="4"/>
  <c r="T187" i="4"/>
  <c r="R187" i="4"/>
  <c r="P187" i="4"/>
  <c r="BI185" i="4"/>
  <c r="BH185" i="4"/>
  <c r="BG185" i="4"/>
  <c r="BE185" i="4"/>
  <c r="T185" i="4"/>
  <c r="R185" i="4"/>
  <c r="P185" i="4"/>
  <c r="BI183" i="4"/>
  <c r="BH183" i="4"/>
  <c r="BG183" i="4"/>
  <c r="BE183" i="4"/>
  <c r="T183" i="4"/>
  <c r="R183" i="4"/>
  <c r="P183" i="4"/>
  <c r="BI181" i="4"/>
  <c r="BH181" i="4"/>
  <c r="BG181" i="4"/>
  <c r="BE181" i="4"/>
  <c r="T181" i="4"/>
  <c r="R181" i="4"/>
  <c r="P181" i="4"/>
  <c r="BI179" i="4"/>
  <c r="BH179" i="4"/>
  <c r="BG179" i="4"/>
  <c r="BE179" i="4"/>
  <c r="T179" i="4"/>
  <c r="R179" i="4"/>
  <c r="P179" i="4"/>
  <c r="BI177" i="4"/>
  <c r="BH177" i="4"/>
  <c r="BG177" i="4"/>
  <c r="BE177" i="4"/>
  <c r="T177" i="4"/>
  <c r="R177" i="4"/>
  <c r="P177" i="4"/>
  <c r="BI173" i="4"/>
  <c r="BH173" i="4"/>
  <c r="BG173" i="4"/>
  <c r="BE173" i="4"/>
  <c r="T173" i="4"/>
  <c r="R173" i="4"/>
  <c r="P173" i="4"/>
  <c r="BI171" i="4"/>
  <c r="BH171" i="4"/>
  <c r="BG171" i="4"/>
  <c r="BE171" i="4"/>
  <c r="T171" i="4"/>
  <c r="R171" i="4"/>
  <c r="P171" i="4"/>
  <c r="BI169" i="4"/>
  <c r="BH169" i="4"/>
  <c r="BG169" i="4"/>
  <c r="BE169" i="4"/>
  <c r="T169" i="4"/>
  <c r="R169" i="4"/>
  <c r="P169" i="4"/>
  <c r="BI167" i="4"/>
  <c r="BH167" i="4"/>
  <c r="BG167" i="4"/>
  <c r="BE167" i="4"/>
  <c r="T167" i="4"/>
  <c r="R167" i="4"/>
  <c r="P167" i="4"/>
  <c r="BI165" i="4"/>
  <c r="BH165" i="4"/>
  <c r="BG165" i="4"/>
  <c r="BE165" i="4"/>
  <c r="T165" i="4"/>
  <c r="R165" i="4"/>
  <c r="P165" i="4"/>
  <c r="BI163" i="4"/>
  <c r="BH163" i="4"/>
  <c r="BG163" i="4"/>
  <c r="BE163" i="4"/>
  <c r="T163" i="4"/>
  <c r="R163" i="4"/>
  <c r="P163" i="4"/>
  <c r="BI161" i="4"/>
  <c r="BH161" i="4"/>
  <c r="BG161" i="4"/>
  <c r="BE161" i="4"/>
  <c r="T161" i="4"/>
  <c r="R161" i="4"/>
  <c r="P161" i="4"/>
  <c r="BI159" i="4"/>
  <c r="BH159" i="4"/>
  <c r="BG159" i="4"/>
  <c r="BE159" i="4"/>
  <c r="T159" i="4"/>
  <c r="R159" i="4"/>
  <c r="P159" i="4"/>
  <c r="BI157" i="4"/>
  <c r="BH157" i="4"/>
  <c r="BG157" i="4"/>
  <c r="BE157" i="4"/>
  <c r="T157" i="4"/>
  <c r="R157" i="4"/>
  <c r="P157" i="4"/>
  <c r="BI155" i="4"/>
  <c r="BH155" i="4"/>
  <c r="BG155" i="4"/>
  <c r="BE155" i="4"/>
  <c r="T155" i="4"/>
  <c r="R155" i="4"/>
  <c r="P155" i="4"/>
  <c r="BI153" i="4"/>
  <c r="BH153" i="4"/>
  <c r="BG153" i="4"/>
  <c r="BE153" i="4"/>
  <c r="T153" i="4"/>
  <c r="R153" i="4"/>
  <c r="P153" i="4"/>
  <c r="BI149" i="4"/>
  <c r="BH149" i="4"/>
  <c r="BG149" i="4"/>
  <c r="BE149" i="4"/>
  <c r="T149" i="4"/>
  <c r="R149" i="4"/>
  <c r="P149" i="4"/>
  <c r="BI145" i="4"/>
  <c r="BH145" i="4"/>
  <c r="BG145" i="4"/>
  <c r="BE145" i="4"/>
  <c r="T145" i="4"/>
  <c r="R145" i="4"/>
  <c r="P145" i="4"/>
  <c r="BI141" i="4"/>
  <c r="BH141" i="4"/>
  <c r="BG141" i="4"/>
  <c r="BE141" i="4"/>
  <c r="T141" i="4"/>
  <c r="R141" i="4"/>
  <c r="P141" i="4"/>
  <c r="BI140" i="4"/>
  <c r="BH140" i="4"/>
  <c r="BG140" i="4"/>
  <c r="BE140" i="4"/>
  <c r="T140" i="4"/>
  <c r="R140" i="4"/>
  <c r="P140" i="4"/>
  <c r="BI137" i="4"/>
  <c r="BH137" i="4"/>
  <c r="BG137" i="4"/>
  <c r="BE137" i="4"/>
  <c r="T137" i="4"/>
  <c r="R137" i="4"/>
  <c r="P137" i="4"/>
  <c r="BI133" i="4"/>
  <c r="BH133" i="4"/>
  <c r="BG133" i="4"/>
  <c r="BE133" i="4"/>
  <c r="T133" i="4"/>
  <c r="R133" i="4"/>
  <c r="P133" i="4"/>
  <c r="BI131" i="4"/>
  <c r="BH131" i="4"/>
  <c r="BG131" i="4"/>
  <c r="BE131" i="4"/>
  <c r="T131" i="4"/>
  <c r="R131" i="4"/>
  <c r="P131" i="4"/>
  <c r="BI129" i="4"/>
  <c r="BH129" i="4"/>
  <c r="BG129" i="4"/>
  <c r="BE129" i="4"/>
  <c r="T129" i="4"/>
  <c r="R129" i="4"/>
  <c r="P129" i="4"/>
  <c r="BI127" i="4"/>
  <c r="BH127" i="4"/>
  <c r="BG127" i="4"/>
  <c r="BE127" i="4"/>
  <c r="T127" i="4"/>
  <c r="R127" i="4"/>
  <c r="P127" i="4"/>
  <c r="BI125" i="4"/>
  <c r="BH125" i="4"/>
  <c r="BG125" i="4"/>
  <c r="BE125" i="4"/>
  <c r="T125" i="4"/>
  <c r="R125" i="4"/>
  <c r="P125" i="4"/>
  <c r="BI123" i="4"/>
  <c r="BH123" i="4"/>
  <c r="BG123" i="4"/>
  <c r="BE123" i="4"/>
  <c r="T123" i="4"/>
  <c r="R123" i="4"/>
  <c r="P123" i="4"/>
  <c r="BI121" i="4"/>
  <c r="BH121" i="4"/>
  <c r="BG121" i="4"/>
  <c r="BE121" i="4"/>
  <c r="T121" i="4"/>
  <c r="R121" i="4"/>
  <c r="P121" i="4"/>
  <c r="BI119" i="4"/>
  <c r="BH119" i="4"/>
  <c r="BG119" i="4"/>
  <c r="BE119" i="4"/>
  <c r="T119" i="4"/>
  <c r="R119" i="4"/>
  <c r="P119" i="4"/>
  <c r="BI117" i="4"/>
  <c r="BH117" i="4"/>
  <c r="BG117" i="4"/>
  <c r="BE117" i="4"/>
  <c r="T117" i="4"/>
  <c r="R117" i="4"/>
  <c r="P117" i="4"/>
  <c r="BI115" i="4"/>
  <c r="BH115" i="4"/>
  <c r="BG115" i="4"/>
  <c r="BE115" i="4"/>
  <c r="T115" i="4"/>
  <c r="R115" i="4"/>
  <c r="P115" i="4"/>
  <c r="BI113" i="4"/>
  <c r="BH113" i="4"/>
  <c r="BG113" i="4"/>
  <c r="BE113" i="4"/>
  <c r="T113" i="4"/>
  <c r="R113" i="4"/>
  <c r="P113" i="4"/>
  <c r="BI111" i="4"/>
  <c r="BH111" i="4"/>
  <c r="BG111" i="4"/>
  <c r="BE111" i="4"/>
  <c r="T111" i="4"/>
  <c r="R111" i="4"/>
  <c r="P111" i="4"/>
  <c r="BI107" i="4"/>
  <c r="BH107" i="4"/>
  <c r="BG107" i="4"/>
  <c r="BE107" i="4"/>
  <c r="T107" i="4"/>
  <c r="T106" i="4"/>
  <c r="R107" i="4"/>
  <c r="R106" i="4"/>
  <c r="P107" i="4"/>
  <c r="P106" i="4"/>
  <c r="BI104" i="4"/>
  <c r="BH104" i="4"/>
  <c r="BG104" i="4"/>
  <c r="BE104" i="4"/>
  <c r="T104" i="4"/>
  <c r="R104" i="4"/>
  <c r="P104" i="4"/>
  <c r="BI102" i="4"/>
  <c r="BH102" i="4"/>
  <c r="BG102" i="4"/>
  <c r="BE102" i="4"/>
  <c r="T102" i="4"/>
  <c r="R102" i="4"/>
  <c r="P102" i="4"/>
  <c r="BI99" i="4"/>
  <c r="BH99" i="4"/>
  <c r="BG99" i="4"/>
  <c r="BE99" i="4"/>
  <c r="T99" i="4"/>
  <c r="R99" i="4"/>
  <c r="P99" i="4"/>
  <c r="BI97" i="4"/>
  <c r="BH97" i="4"/>
  <c r="BG97" i="4"/>
  <c r="BE97" i="4"/>
  <c r="T97" i="4"/>
  <c r="R97" i="4"/>
  <c r="P97" i="4"/>
  <c r="BI92" i="4"/>
  <c r="BH92" i="4"/>
  <c r="BG92" i="4"/>
  <c r="BE92" i="4"/>
  <c r="T92" i="4"/>
  <c r="T91" i="4"/>
  <c r="R92" i="4"/>
  <c r="R91" i="4"/>
  <c r="P92" i="4"/>
  <c r="P91" i="4"/>
  <c r="F83" i="4"/>
  <c r="E81" i="4"/>
  <c r="F52" i="4"/>
  <c r="E50" i="4"/>
  <c r="J24" i="4"/>
  <c r="E24" i="4"/>
  <c r="J55" i="4"/>
  <c r="J23" i="4"/>
  <c r="J21" i="4"/>
  <c r="E21" i="4"/>
  <c r="J54" i="4" s="1"/>
  <c r="J20" i="4"/>
  <c r="J18" i="4"/>
  <c r="E18" i="4"/>
  <c r="F86" i="4"/>
  <c r="J17" i="4"/>
  <c r="J15" i="4"/>
  <c r="E15" i="4"/>
  <c r="F54" i="4" s="1"/>
  <c r="J14" i="4"/>
  <c r="J12" i="4"/>
  <c r="J52" i="4"/>
  <c r="E7" i="4"/>
  <c r="E48" i="4"/>
  <c r="J37" i="3"/>
  <c r="J36" i="3"/>
  <c r="AY56" i="1" s="1"/>
  <c r="J35" i="3"/>
  <c r="AX56" i="1"/>
  <c r="BI160" i="3"/>
  <c r="BH160" i="3"/>
  <c r="BG160" i="3"/>
  <c r="BE160" i="3"/>
  <c r="T160" i="3"/>
  <c r="R160" i="3"/>
  <c r="P160" i="3"/>
  <c r="BI155" i="3"/>
  <c r="BH155" i="3"/>
  <c r="BG155" i="3"/>
  <c r="BE155" i="3"/>
  <c r="T155" i="3"/>
  <c r="R155" i="3"/>
  <c r="P155" i="3"/>
  <c r="BI150" i="3"/>
  <c r="BH150" i="3"/>
  <c r="BG150" i="3"/>
  <c r="BE150" i="3"/>
  <c r="T150" i="3"/>
  <c r="R150" i="3"/>
  <c r="P150" i="3"/>
  <c r="BI145" i="3"/>
  <c r="BH145" i="3"/>
  <c r="BG145" i="3"/>
  <c r="BE145" i="3"/>
  <c r="T145" i="3"/>
  <c r="R145" i="3"/>
  <c r="P145" i="3"/>
  <c r="BI143" i="3"/>
  <c r="BH143" i="3"/>
  <c r="BG143" i="3"/>
  <c r="BE143" i="3"/>
  <c r="T143" i="3"/>
  <c r="R143" i="3"/>
  <c r="P143" i="3"/>
  <c r="BI142" i="3"/>
  <c r="BH142" i="3"/>
  <c r="BG142" i="3"/>
  <c r="BE142" i="3"/>
  <c r="T142" i="3"/>
  <c r="R142" i="3"/>
  <c r="P142" i="3"/>
  <c r="BI137" i="3"/>
  <c r="BH137" i="3"/>
  <c r="BG137" i="3"/>
  <c r="BE137" i="3"/>
  <c r="T137" i="3"/>
  <c r="R137" i="3"/>
  <c r="P137" i="3"/>
  <c r="BI136" i="3"/>
  <c r="BH136" i="3"/>
  <c r="BG136" i="3"/>
  <c r="BE136" i="3"/>
  <c r="T136" i="3"/>
  <c r="R136" i="3"/>
  <c r="P136" i="3"/>
  <c r="BI135" i="3"/>
  <c r="BH135" i="3"/>
  <c r="BG135" i="3"/>
  <c r="BE135" i="3"/>
  <c r="T135" i="3"/>
  <c r="R135" i="3"/>
  <c r="P135" i="3"/>
  <c r="BI130" i="3"/>
  <c r="BH130" i="3"/>
  <c r="BG130" i="3"/>
  <c r="BE130" i="3"/>
  <c r="T130" i="3"/>
  <c r="R130" i="3"/>
  <c r="P130" i="3"/>
  <c r="BI125" i="3"/>
  <c r="BH125" i="3"/>
  <c r="BG125" i="3"/>
  <c r="BE125" i="3"/>
  <c r="T125" i="3"/>
  <c r="R125" i="3"/>
  <c r="P125" i="3"/>
  <c r="BI120" i="3"/>
  <c r="BH120" i="3"/>
  <c r="BG120" i="3"/>
  <c r="BE120" i="3"/>
  <c r="T120" i="3"/>
  <c r="R120" i="3"/>
  <c r="P120" i="3"/>
  <c r="BI114" i="3"/>
  <c r="BH114" i="3"/>
  <c r="BG114" i="3"/>
  <c r="BE114" i="3"/>
  <c r="T114" i="3"/>
  <c r="R114" i="3"/>
  <c r="P114" i="3"/>
  <c r="BI113" i="3"/>
  <c r="BH113" i="3"/>
  <c r="BG113" i="3"/>
  <c r="BE113" i="3"/>
  <c r="T113" i="3"/>
  <c r="R113" i="3"/>
  <c r="P113" i="3"/>
  <c r="BI111" i="3"/>
  <c r="BH111" i="3"/>
  <c r="BG111" i="3"/>
  <c r="BE111" i="3"/>
  <c r="T111" i="3"/>
  <c r="R111" i="3"/>
  <c r="P111" i="3"/>
  <c r="BI110" i="3"/>
  <c r="BH110" i="3"/>
  <c r="BG110" i="3"/>
  <c r="BE110" i="3"/>
  <c r="T110" i="3"/>
  <c r="R110" i="3"/>
  <c r="P110" i="3"/>
  <c r="BI109" i="3"/>
  <c r="BH109" i="3"/>
  <c r="BG109" i="3"/>
  <c r="BE109" i="3"/>
  <c r="T109" i="3"/>
  <c r="R109" i="3"/>
  <c r="P109" i="3"/>
  <c r="BI108" i="3"/>
  <c r="BH108" i="3"/>
  <c r="BG108" i="3"/>
  <c r="BE108" i="3"/>
  <c r="T108" i="3"/>
  <c r="R108" i="3"/>
  <c r="P108" i="3"/>
  <c r="BI107" i="3"/>
  <c r="BH107" i="3"/>
  <c r="BG107" i="3"/>
  <c r="BE107" i="3"/>
  <c r="T107" i="3"/>
  <c r="R107" i="3"/>
  <c r="P107" i="3"/>
  <c r="BI106" i="3"/>
  <c r="BH106" i="3"/>
  <c r="BG106" i="3"/>
  <c r="BE106" i="3"/>
  <c r="T106" i="3"/>
  <c r="R106" i="3"/>
  <c r="P106" i="3"/>
  <c r="BI105" i="3"/>
  <c r="BH105" i="3"/>
  <c r="BG105" i="3"/>
  <c r="BE105" i="3"/>
  <c r="T105" i="3"/>
  <c r="R105" i="3"/>
  <c r="P105" i="3"/>
  <c r="BI103" i="3"/>
  <c r="BH103" i="3"/>
  <c r="BG103" i="3"/>
  <c r="BE103" i="3"/>
  <c r="T103" i="3"/>
  <c r="R103" i="3"/>
  <c r="P103" i="3"/>
  <c r="BI102" i="3"/>
  <c r="BH102" i="3"/>
  <c r="BG102" i="3"/>
  <c r="BE102" i="3"/>
  <c r="T102" i="3"/>
  <c r="R102" i="3"/>
  <c r="P102" i="3"/>
  <c r="BI101" i="3"/>
  <c r="BH101" i="3"/>
  <c r="BG101" i="3"/>
  <c r="BE101" i="3"/>
  <c r="T101" i="3"/>
  <c r="R101" i="3"/>
  <c r="P101" i="3"/>
  <c r="BI100" i="3"/>
  <c r="BH100" i="3"/>
  <c r="BG100" i="3"/>
  <c r="BE100" i="3"/>
  <c r="T100" i="3"/>
  <c r="R100" i="3"/>
  <c r="P100" i="3"/>
  <c r="BI97" i="3"/>
  <c r="BH97" i="3"/>
  <c r="BG97" i="3"/>
  <c r="BE97" i="3"/>
  <c r="T97" i="3"/>
  <c r="R97" i="3"/>
  <c r="P97" i="3"/>
  <c r="BI94" i="3"/>
  <c r="BH94" i="3"/>
  <c r="BG94" i="3"/>
  <c r="BE94" i="3"/>
  <c r="T94" i="3"/>
  <c r="R94" i="3"/>
  <c r="P94" i="3"/>
  <c r="BI93" i="3"/>
  <c r="BH93" i="3"/>
  <c r="BG93" i="3"/>
  <c r="BE93" i="3"/>
  <c r="T93" i="3"/>
  <c r="R93" i="3"/>
  <c r="P93" i="3"/>
  <c r="BI90" i="3"/>
  <c r="BH90" i="3"/>
  <c r="BG90" i="3"/>
  <c r="BE90" i="3"/>
  <c r="T90" i="3"/>
  <c r="R90" i="3"/>
  <c r="P90" i="3"/>
  <c r="BI89" i="3"/>
  <c r="BH89" i="3"/>
  <c r="BG89" i="3"/>
  <c r="BE89" i="3"/>
  <c r="T89" i="3"/>
  <c r="R89" i="3"/>
  <c r="P89" i="3"/>
  <c r="J83" i="3"/>
  <c r="J82" i="3"/>
  <c r="F82" i="3"/>
  <c r="F80" i="3"/>
  <c r="E78" i="3"/>
  <c r="J55" i="3"/>
  <c r="J54" i="3"/>
  <c r="F54" i="3"/>
  <c r="F52" i="3"/>
  <c r="E50" i="3"/>
  <c r="J18" i="3"/>
  <c r="E18" i="3"/>
  <c r="F83" i="3"/>
  <c r="J17" i="3"/>
  <c r="J12" i="3"/>
  <c r="J80" i="3"/>
  <c r="E7" i="3"/>
  <c r="E48" i="3"/>
  <c r="J37" i="2"/>
  <c r="J36" i="2"/>
  <c r="AY55" i="1"/>
  <c r="J35" i="2"/>
  <c r="AX55" i="1"/>
  <c r="BI336" i="2"/>
  <c r="BH336" i="2"/>
  <c r="BG336" i="2"/>
  <c r="BE336" i="2"/>
  <c r="T336" i="2"/>
  <c r="T327" i="2"/>
  <c r="R336" i="2"/>
  <c r="P336" i="2"/>
  <c r="BI328" i="2"/>
  <c r="BH328" i="2"/>
  <c r="BG328" i="2"/>
  <c r="BE328" i="2"/>
  <c r="T328" i="2"/>
  <c r="R328" i="2"/>
  <c r="P328" i="2"/>
  <c r="BI324" i="2"/>
  <c r="BH324" i="2"/>
  <c r="BG324" i="2"/>
  <c r="BE324" i="2"/>
  <c r="T324" i="2"/>
  <c r="R324" i="2"/>
  <c r="P324" i="2"/>
  <c r="BI322" i="2"/>
  <c r="BH322" i="2"/>
  <c r="BG322" i="2"/>
  <c r="BE322" i="2"/>
  <c r="T322" i="2"/>
  <c r="R322" i="2"/>
  <c r="P322" i="2"/>
  <c r="BI321" i="2"/>
  <c r="BH321" i="2"/>
  <c r="BG321" i="2"/>
  <c r="BE321" i="2"/>
  <c r="T321" i="2"/>
  <c r="R321" i="2"/>
  <c r="P321" i="2"/>
  <c r="BI319" i="2"/>
  <c r="BH319" i="2"/>
  <c r="BG319" i="2"/>
  <c r="BE319" i="2"/>
  <c r="T319" i="2"/>
  <c r="R319" i="2"/>
  <c r="P319" i="2"/>
  <c r="BI305" i="2"/>
  <c r="BH305" i="2"/>
  <c r="BG305" i="2"/>
  <c r="BE305" i="2"/>
  <c r="T305" i="2"/>
  <c r="R305" i="2"/>
  <c r="P305" i="2"/>
  <c r="BI302" i="2"/>
  <c r="BH302" i="2"/>
  <c r="BG302" i="2"/>
  <c r="BE302" i="2"/>
  <c r="T302" i="2"/>
  <c r="R302" i="2"/>
  <c r="P302" i="2"/>
  <c r="BI296" i="2"/>
  <c r="BH296" i="2"/>
  <c r="BG296" i="2"/>
  <c r="BE296" i="2"/>
  <c r="T296" i="2"/>
  <c r="R296" i="2"/>
  <c r="P296" i="2"/>
  <c r="BI294" i="2"/>
  <c r="BH294" i="2"/>
  <c r="BG294" i="2"/>
  <c r="BE294" i="2"/>
  <c r="T294" i="2"/>
  <c r="R294" i="2"/>
  <c r="P294" i="2"/>
  <c r="BI292" i="2"/>
  <c r="BH292" i="2"/>
  <c r="BG292" i="2"/>
  <c r="BE292" i="2"/>
  <c r="T292" i="2"/>
  <c r="R292" i="2"/>
  <c r="P292" i="2"/>
  <c r="BI290" i="2"/>
  <c r="BH290" i="2"/>
  <c r="BG290" i="2"/>
  <c r="BE290" i="2"/>
  <c r="T290" i="2"/>
  <c r="R290" i="2"/>
  <c r="P290" i="2"/>
  <c r="BI287" i="2"/>
  <c r="BH287" i="2"/>
  <c r="BG287" i="2"/>
  <c r="BE287" i="2"/>
  <c r="T287" i="2"/>
  <c r="R287" i="2"/>
  <c r="P287" i="2"/>
  <c r="BI284" i="2"/>
  <c r="BH284" i="2"/>
  <c r="BG284" i="2"/>
  <c r="BE284" i="2"/>
  <c r="T284" i="2"/>
  <c r="R284" i="2"/>
  <c r="P284" i="2"/>
  <c r="BI282" i="2"/>
  <c r="BH282" i="2"/>
  <c r="BG282" i="2"/>
  <c r="BE282" i="2"/>
  <c r="T282" i="2"/>
  <c r="R282" i="2"/>
  <c r="P282" i="2"/>
  <c r="BI279" i="2"/>
  <c r="BH279" i="2"/>
  <c r="BG279" i="2"/>
  <c r="BE279" i="2"/>
  <c r="T279" i="2"/>
  <c r="R279" i="2"/>
  <c r="P279" i="2"/>
  <c r="BI276" i="2"/>
  <c r="BH276" i="2"/>
  <c r="BG276" i="2"/>
  <c r="BE276" i="2"/>
  <c r="T276" i="2"/>
  <c r="R276" i="2"/>
  <c r="P276" i="2"/>
  <c r="BI271" i="2"/>
  <c r="BH271" i="2"/>
  <c r="BG271" i="2"/>
  <c r="BE271" i="2"/>
  <c r="T271" i="2"/>
  <c r="R271" i="2"/>
  <c r="P271" i="2"/>
  <c r="BI269" i="2"/>
  <c r="BH269" i="2"/>
  <c r="BG269" i="2"/>
  <c r="BE269" i="2"/>
  <c r="T269" i="2"/>
  <c r="R269" i="2"/>
  <c r="P269" i="2"/>
  <c r="BI264" i="2"/>
  <c r="BH264" i="2"/>
  <c r="BG264" i="2"/>
  <c r="BE264" i="2"/>
  <c r="T264" i="2"/>
  <c r="R264" i="2"/>
  <c r="P264" i="2"/>
  <c r="BI259" i="2"/>
  <c r="BH259" i="2"/>
  <c r="BG259" i="2"/>
  <c r="BE259" i="2"/>
  <c r="T259" i="2"/>
  <c r="R259" i="2"/>
  <c r="P259" i="2"/>
  <c r="BI254" i="2"/>
  <c r="BH254" i="2"/>
  <c r="BG254" i="2"/>
  <c r="BE254" i="2"/>
  <c r="T254" i="2"/>
  <c r="R254" i="2"/>
  <c r="P254" i="2"/>
  <c r="BI249" i="2"/>
  <c r="BH249" i="2"/>
  <c r="BG249" i="2"/>
  <c r="BE249" i="2"/>
  <c r="T249" i="2"/>
  <c r="R249" i="2"/>
  <c r="P249" i="2"/>
  <c r="BI246" i="2"/>
  <c r="BH246" i="2"/>
  <c r="BG246" i="2"/>
  <c r="BE246" i="2"/>
  <c r="T246" i="2"/>
  <c r="R246" i="2"/>
  <c r="P246" i="2"/>
  <c r="BI244" i="2"/>
  <c r="BH244" i="2"/>
  <c r="BG244" i="2"/>
  <c r="BE244" i="2"/>
  <c r="T244" i="2"/>
  <c r="R244" i="2"/>
  <c r="P244" i="2"/>
  <c r="BI242" i="2"/>
  <c r="BH242" i="2"/>
  <c r="BG242" i="2"/>
  <c r="BE242" i="2"/>
  <c r="T242" i="2"/>
  <c r="R242" i="2"/>
  <c r="P242" i="2"/>
  <c r="BI239" i="2"/>
  <c r="BH239" i="2"/>
  <c r="BG239" i="2"/>
  <c r="BE239" i="2"/>
  <c r="T239" i="2"/>
  <c r="R239" i="2"/>
  <c r="P239" i="2"/>
  <c r="BI237" i="2"/>
  <c r="BH237" i="2"/>
  <c r="BG237" i="2"/>
  <c r="BE237" i="2"/>
  <c r="T237" i="2"/>
  <c r="R237" i="2"/>
  <c r="P237" i="2"/>
  <c r="BI234" i="2"/>
  <c r="BH234" i="2"/>
  <c r="BG234" i="2"/>
  <c r="BE234" i="2"/>
  <c r="T234" i="2"/>
  <c r="R234" i="2"/>
  <c r="P234" i="2"/>
  <c r="BI231" i="2"/>
  <c r="BH231" i="2"/>
  <c r="BG231" i="2"/>
  <c r="BE231" i="2"/>
  <c r="T231" i="2"/>
  <c r="R231" i="2"/>
  <c r="P231" i="2"/>
  <c r="BI229" i="2"/>
  <c r="BH229" i="2"/>
  <c r="BG229" i="2"/>
  <c r="BE229" i="2"/>
  <c r="T229" i="2"/>
  <c r="R229" i="2"/>
  <c r="P229" i="2"/>
  <c r="BI224" i="2"/>
  <c r="BH224" i="2"/>
  <c r="BG224" i="2"/>
  <c r="BE224" i="2"/>
  <c r="T224" i="2"/>
  <c r="R224" i="2"/>
  <c r="P224" i="2"/>
  <c r="BI219" i="2"/>
  <c r="BH219" i="2"/>
  <c r="BG219" i="2"/>
  <c r="BE219" i="2"/>
  <c r="T219" i="2"/>
  <c r="R219" i="2"/>
  <c r="P219" i="2"/>
  <c r="BI217" i="2"/>
  <c r="BH217" i="2"/>
  <c r="BG217" i="2"/>
  <c r="BE217" i="2"/>
  <c r="T217" i="2"/>
  <c r="R217" i="2"/>
  <c r="P217" i="2"/>
  <c r="BI214" i="2"/>
  <c r="BH214" i="2"/>
  <c r="BG214" i="2"/>
  <c r="BE214" i="2"/>
  <c r="T214" i="2"/>
  <c r="R214" i="2"/>
  <c r="P214" i="2"/>
  <c r="BI209" i="2"/>
  <c r="BH209" i="2"/>
  <c r="BG209" i="2"/>
  <c r="BE209" i="2"/>
  <c r="T209" i="2"/>
  <c r="R209" i="2"/>
  <c r="P209" i="2"/>
  <c r="BI204" i="2"/>
  <c r="BH204" i="2"/>
  <c r="BG204" i="2"/>
  <c r="BE204" i="2"/>
  <c r="T204" i="2"/>
  <c r="R204" i="2"/>
  <c r="P204" i="2"/>
  <c r="BI201" i="2"/>
  <c r="BH201" i="2"/>
  <c r="BG201" i="2"/>
  <c r="BE201" i="2"/>
  <c r="T201" i="2"/>
  <c r="R201" i="2"/>
  <c r="P201" i="2"/>
  <c r="BI198" i="2"/>
  <c r="BH198" i="2"/>
  <c r="BG198" i="2"/>
  <c r="BE198" i="2"/>
  <c r="T198" i="2"/>
  <c r="R198" i="2"/>
  <c r="P198" i="2"/>
  <c r="BI195" i="2"/>
  <c r="BH195" i="2"/>
  <c r="BG195" i="2"/>
  <c r="BE195" i="2"/>
  <c r="T195" i="2"/>
  <c r="R195" i="2"/>
  <c r="P195" i="2"/>
  <c r="BI193" i="2"/>
  <c r="BH193" i="2"/>
  <c r="BG193" i="2"/>
  <c r="BE193" i="2"/>
  <c r="T193" i="2"/>
  <c r="R193" i="2"/>
  <c r="P193" i="2"/>
  <c r="BI191" i="2"/>
  <c r="BH191" i="2"/>
  <c r="BG191" i="2"/>
  <c r="BE191" i="2"/>
  <c r="T191" i="2"/>
  <c r="R191" i="2"/>
  <c r="P191" i="2"/>
  <c r="BI189" i="2"/>
  <c r="BH189" i="2"/>
  <c r="BG189" i="2"/>
  <c r="BE189" i="2"/>
  <c r="T189" i="2"/>
  <c r="R189" i="2"/>
  <c r="P189" i="2"/>
  <c r="BI187" i="2"/>
  <c r="BH187" i="2"/>
  <c r="BG187" i="2"/>
  <c r="BE187" i="2"/>
  <c r="T187" i="2"/>
  <c r="R187" i="2"/>
  <c r="P187" i="2"/>
  <c r="BI186" i="2"/>
  <c r="BH186" i="2"/>
  <c r="BG186" i="2"/>
  <c r="BE186" i="2"/>
  <c r="T186" i="2"/>
  <c r="R186" i="2"/>
  <c r="P186" i="2"/>
  <c r="BI184" i="2"/>
  <c r="BH184" i="2"/>
  <c r="BG184" i="2"/>
  <c r="BE184" i="2"/>
  <c r="T184" i="2"/>
  <c r="R184" i="2"/>
  <c r="P184" i="2"/>
  <c r="BI182" i="2"/>
  <c r="BH182" i="2"/>
  <c r="BG182" i="2"/>
  <c r="BE182" i="2"/>
  <c r="T182" i="2"/>
  <c r="R182" i="2"/>
  <c r="P182" i="2"/>
  <c r="BI180" i="2"/>
  <c r="BH180" i="2"/>
  <c r="BG180" i="2"/>
  <c r="BE180" i="2"/>
  <c r="T180" i="2"/>
  <c r="R180" i="2"/>
  <c r="P180" i="2"/>
  <c r="BI178" i="2"/>
  <c r="BH178" i="2"/>
  <c r="BG178" i="2"/>
  <c r="BE178" i="2"/>
  <c r="T178" i="2"/>
  <c r="R178" i="2"/>
  <c r="P178" i="2"/>
  <c r="BI176" i="2"/>
  <c r="BH176" i="2"/>
  <c r="BG176" i="2"/>
  <c r="BE176" i="2"/>
  <c r="T176" i="2"/>
  <c r="R176" i="2"/>
  <c r="P176" i="2"/>
  <c r="BI174" i="2"/>
  <c r="BH174" i="2"/>
  <c r="BG174" i="2"/>
  <c r="BE174" i="2"/>
  <c r="T174" i="2"/>
  <c r="R174" i="2"/>
  <c r="P174" i="2"/>
  <c r="BI172" i="2"/>
  <c r="BH172" i="2"/>
  <c r="BG172" i="2"/>
  <c r="BE172" i="2"/>
  <c r="T172" i="2"/>
  <c r="R172" i="2"/>
  <c r="P172" i="2"/>
  <c r="BI169" i="2"/>
  <c r="BH169" i="2"/>
  <c r="BG169" i="2"/>
  <c r="BE169" i="2"/>
  <c r="T169" i="2"/>
  <c r="R169" i="2"/>
  <c r="P169" i="2"/>
  <c r="BI166" i="2"/>
  <c r="BH166" i="2"/>
  <c r="BG166" i="2"/>
  <c r="BE166" i="2"/>
  <c r="T166" i="2"/>
  <c r="T165" i="2"/>
  <c r="R166" i="2"/>
  <c r="R165" i="2"/>
  <c r="P166" i="2"/>
  <c r="P165" i="2"/>
  <c r="BI163" i="2"/>
  <c r="BH163" i="2"/>
  <c r="BG163" i="2"/>
  <c r="BE163" i="2"/>
  <c r="T163" i="2"/>
  <c r="R163" i="2"/>
  <c r="P163" i="2"/>
  <c r="BI160" i="2"/>
  <c r="BH160" i="2"/>
  <c r="BG160" i="2"/>
  <c r="BE160" i="2"/>
  <c r="T160" i="2"/>
  <c r="R160" i="2"/>
  <c r="P160" i="2"/>
  <c r="BI155" i="2"/>
  <c r="BH155" i="2"/>
  <c r="BG155" i="2"/>
  <c r="BE155" i="2"/>
  <c r="T155" i="2"/>
  <c r="R155" i="2"/>
  <c r="P155" i="2"/>
  <c r="BI151" i="2"/>
  <c r="BH151" i="2"/>
  <c r="BG151" i="2"/>
  <c r="BE151" i="2"/>
  <c r="T151" i="2"/>
  <c r="T150" i="2"/>
  <c r="R151" i="2"/>
  <c r="R150" i="2"/>
  <c r="P151" i="2"/>
  <c r="P150" i="2" s="1"/>
  <c r="BI148" i="2"/>
  <c r="BH148" i="2"/>
  <c r="BG148" i="2"/>
  <c r="BE148" i="2"/>
  <c r="T148" i="2"/>
  <c r="R148" i="2"/>
  <c r="P148" i="2"/>
  <c r="BI145" i="2"/>
  <c r="BH145" i="2"/>
  <c r="BG145" i="2"/>
  <c r="BE145" i="2"/>
  <c r="T145" i="2"/>
  <c r="R145" i="2"/>
  <c r="P145" i="2"/>
  <c r="BI143" i="2"/>
  <c r="BH143" i="2"/>
  <c r="BG143" i="2"/>
  <c r="BE143" i="2"/>
  <c r="T143" i="2"/>
  <c r="R143" i="2"/>
  <c r="P143" i="2"/>
  <c r="BI141" i="2"/>
  <c r="BH141" i="2"/>
  <c r="BG141" i="2"/>
  <c r="BE141" i="2"/>
  <c r="T141" i="2"/>
  <c r="R141" i="2"/>
  <c r="P141" i="2"/>
  <c r="BI133" i="2"/>
  <c r="BH133" i="2"/>
  <c r="BG133" i="2"/>
  <c r="BE133" i="2"/>
  <c r="T133" i="2"/>
  <c r="R133" i="2"/>
  <c r="P133" i="2"/>
  <c r="BI130" i="2"/>
  <c r="BH130" i="2"/>
  <c r="BG130" i="2"/>
  <c r="BE130" i="2"/>
  <c r="T130" i="2"/>
  <c r="R130" i="2"/>
  <c r="P130" i="2"/>
  <c r="BI127" i="2"/>
  <c r="BH127" i="2"/>
  <c r="BG127" i="2"/>
  <c r="BE127" i="2"/>
  <c r="T127" i="2"/>
  <c r="R127" i="2"/>
  <c r="P127" i="2"/>
  <c r="BI121" i="2"/>
  <c r="BH121" i="2"/>
  <c r="BG121" i="2"/>
  <c r="BE121" i="2"/>
  <c r="T121" i="2"/>
  <c r="R121" i="2"/>
  <c r="P121" i="2"/>
  <c r="BI116" i="2"/>
  <c r="BH116" i="2"/>
  <c r="BG116" i="2"/>
  <c r="BE116" i="2"/>
  <c r="T116" i="2"/>
  <c r="R116" i="2"/>
  <c r="P116" i="2"/>
  <c r="BI112" i="2"/>
  <c r="BH112" i="2"/>
  <c r="BG112" i="2"/>
  <c r="BE112" i="2"/>
  <c r="T112" i="2"/>
  <c r="R112" i="2"/>
  <c r="P112" i="2"/>
  <c r="BI107" i="2"/>
  <c r="BH107" i="2"/>
  <c r="BG107" i="2"/>
  <c r="BE107" i="2"/>
  <c r="T107" i="2"/>
  <c r="R107" i="2"/>
  <c r="P107" i="2"/>
  <c r="BI99" i="2"/>
  <c r="BH99" i="2"/>
  <c r="BG99" i="2"/>
  <c r="BE99" i="2"/>
  <c r="T99" i="2"/>
  <c r="R99" i="2"/>
  <c r="P99" i="2"/>
  <c r="BI97" i="2"/>
  <c r="BH97" i="2"/>
  <c r="BG97" i="2"/>
  <c r="BE97" i="2"/>
  <c r="T97" i="2"/>
  <c r="R97" i="2"/>
  <c r="P97" i="2"/>
  <c r="J91" i="2"/>
  <c r="J90" i="2"/>
  <c r="F90" i="2"/>
  <c r="F88" i="2"/>
  <c r="E86" i="2"/>
  <c r="J55" i="2"/>
  <c r="J54" i="2"/>
  <c r="F54" i="2"/>
  <c r="F52" i="2"/>
  <c r="E50" i="2"/>
  <c r="J18" i="2"/>
  <c r="E18" i="2"/>
  <c r="F91" i="2" s="1"/>
  <c r="J17" i="2"/>
  <c r="J12" i="2"/>
  <c r="J52" i="2"/>
  <c r="E7" i="2"/>
  <c r="E84" i="2"/>
  <c r="L50" i="1"/>
  <c r="AM50" i="1"/>
  <c r="AM49" i="1"/>
  <c r="L49" i="1"/>
  <c r="AM47" i="1"/>
  <c r="L47" i="1"/>
  <c r="L45" i="1"/>
  <c r="L44" i="1"/>
  <c r="J198" i="2"/>
  <c r="BK143" i="2"/>
  <c r="BK328" i="2"/>
  <c r="J271" i="2"/>
  <c r="BK204" i="2"/>
  <c r="J151" i="2"/>
  <c r="J292" i="2"/>
  <c r="J259" i="2"/>
  <c r="J180" i="2"/>
  <c r="J121" i="2"/>
  <c r="BK108" i="3"/>
  <c r="J143" i="3"/>
  <c r="BK137" i="3"/>
  <c r="J207" i="4"/>
  <c r="J119" i="4"/>
  <c r="BK202" i="4"/>
  <c r="J177" i="4"/>
  <c r="J127" i="4"/>
  <c r="BK92" i="4"/>
  <c r="BK194" i="4"/>
  <c r="BK157" i="4"/>
  <c r="BK111" i="4"/>
  <c r="BK211" i="4"/>
  <c r="BK173" i="4"/>
  <c r="J123" i="4"/>
  <c r="BK116" i="5"/>
  <c r="BK173" i="5"/>
  <c r="J158" i="5"/>
  <c r="J129" i="5"/>
  <c r="J103" i="5"/>
  <c r="J163" i="5"/>
  <c r="J148" i="5"/>
  <c r="J114" i="5"/>
  <c r="BK153" i="5"/>
  <c r="BK132" i="5"/>
  <c r="J106" i="5"/>
  <c r="BK193" i="2"/>
  <c r="BK141" i="2"/>
  <c r="J322" i="2"/>
  <c r="BK259" i="2"/>
  <c r="BK195" i="2"/>
  <c r="J155" i="2"/>
  <c r="BK292" i="2"/>
  <c r="J204" i="2"/>
  <c r="BK148" i="2"/>
  <c r="J160" i="3"/>
  <c r="J142" i="3"/>
  <c r="BK106" i="3"/>
  <c r="J100" i="3"/>
  <c r="J225" i="4"/>
  <c r="BK177" i="4"/>
  <c r="J231" i="4"/>
  <c r="BK181" i="4"/>
  <c r="BK131" i="4"/>
  <c r="J97" i="4"/>
  <c r="J202" i="4"/>
  <c r="BK169" i="4"/>
  <c r="BK129" i="4"/>
  <c r="BK223" i="4"/>
  <c r="J163" i="4"/>
  <c r="J92" i="4"/>
  <c r="J181" i="5"/>
  <c r="BK168" i="5"/>
  <c r="BK160" i="5"/>
  <c r="BK123" i="5"/>
  <c r="J179" i="5"/>
  <c r="J160" i="5"/>
  <c r="J139" i="5"/>
  <c r="J117" i="5"/>
  <c r="BK178" i="5"/>
  <c r="BK139" i="5"/>
  <c r="J136" i="5"/>
  <c r="J108" i="5"/>
  <c r="J175" i="5"/>
  <c r="BK138" i="5"/>
  <c r="J110" i="5"/>
  <c r="BK169" i="2"/>
  <c r="BK279" i="2"/>
  <c r="J229" i="2"/>
  <c r="BK176" i="2"/>
  <c r="J107" i="2"/>
  <c r="BK254" i="2"/>
  <c r="BK198" i="2"/>
  <c r="BK127" i="2"/>
  <c r="BK97" i="3"/>
  <c r="J137" i="3"/>
  <c r="J113" i="3"/>
  <c r="BK196" i="4"/>
  <c r="J125" i="4"/>
  <c r="BK185" i="4"/>
  <c r="BK99" i="4"/>
  <c r="J183" i="4"/>
  <c r="J137" i="4"/>
  <c r="J215" i="4"/>
  <c r="J185" i="4"/>
  <c r="BK187" i="5"/>
  <c r="J167" i="5"/>
  <c r="BK128" i="5"/>
  <c r="J178" i="5"/>
  <c r="BK149" i="5"/>
  <c r="BK106" i="5"/>
  <c r="BK154" i="5"/>
  <c r="J176" i="5"/>
  <c r="BK152" i="5"/>
  <c r="J130" i="5"/>
  <c r="J109" i="5"/>
  <c r="J176" i="2"/>
  <c r="BK244" i="2"/>
  <c r="J209" i="2"/>
  <c r="J148" i="2"/>
  <c r="BK296" i="2"/>
  <c r="BK276" i="2"/>
  <c r="BK189" i="2"/>
  <c r="J321" i="2"/>
  <c r="BK155" i="3"/>
  <c r="J135" i="3"/>
  <c r="J93" i="3"/>
  <c r="J167" i="4"/>
  <c r="BK237" i="2"/>
  <c r="J182" i="2"/>
  <c r="J133" i="2"/>
  <c r="BK99" i="2"/>
  <c r="BK282" i="2"/>
  <c r="BK219" i="2"/>
  <c r="BK163" i="2"/>
  <c r="J302" i="2"/>
  <c r="J279" i="2"/>
  <c r="J224" i="2"/>
  <c r="J143" i="2"/>
  <c r="J125" i="3"/>
  <c r="J109" i="3"/>
  <c r="BK107" i="3"/>
  <c r="J97" i="3"/>
  <c r="J227" i="4"/>
  <c r="J131" i="4"/>
  <c r="J223" i="4"/>
  <c r="BK159" i="4"/>
  <c r="J113" i="4"/>
  <c r="J179" i="4"/>
  <c r="J133" i="4"/>
  <c r="BK225" i="4"/>
  <c r="BK133" i="4"/>
  <c r="BK146" i="5"/>
  <c r="BK112" i="5"/>
  <c r="BK182" i="5"/>
  <c r="BK155" i="5"/>
  <c r="BK120" i="5"/>
  <c r="BK192" i="5"/>
  <c r="J161" i="5"/>
  <c r="J140" i="5"/>
  <c r="BK113" i="5"/>
  <c r="BK167" i="5"/>
  <c r="J143" i="5"/>
  <c r="J116" i="5"/>
  <c r="J201" i="2"/>
  <c r="J172" i="2"/>
  <c r="BK97" i="2"/>
  <c r="J276" i="2"/>
  <c r="J214" i="2"/>
  <c r="BK172" i="2"/>
  <c r="J296" i="2"/>
  <c r="BK269" i="2"/>
  <c r="BK191" i="2"/>
  <c r="BK130" i="2"/>
  <c r="BK142" i="3"/>
  <c r="BK114" i="3"/>
  <c r="BK113" i="3"/>
  <c r="BK111" i="3"/>
  <c r="J211" i="4"/>
  <c r="J129" i="4"/>
  <c r="J221" i="4"/>
  <c r="J165" i="4"/>
  <c r="J107" i="4"/>
  <c r="BK233" i="4"/>
  <c r="BK155" i="4"/>
  <c r="J102" i="4"/>
  <c r="BK179" i="4"/>
  <c r="J149" i="4"/>
  <c r="BK190" i="5"/>
  <c r="J173" i="5"/>
  <c r="J155" i="5"/>
  <c r="J121" i="5"/>
  <c r="J191" i="5"/>
  <c r="J168" i="5"/>
  <c r="BK130" i="5"/>
  <c r="J112" i="5"/>
  <c r="BK175" i="5"/>
  <c r="BK145" i="5"/>
  <c r="BK129" i="5"/>
  <c r="J189" i="5"/>
  <c r="BK158" i="5"/>
  <c r="J133" i="5"/>
  <c r="BK319" i="2"/>
  <c r="BK178" i="2"/>
  <c r="BK321" i="2"/>
  <c r="J234" i="2"/>
  <c r="J189" i="2"/>
  <c r="BK284" i="2"/>
  <c r="BK242" i="2"/>
  <c r="J187" i="2"/>
  <c r="BK336" i="2"/>
  <c r="J105" i="3"/>
  <c r="BK103" i="3"/>
  <c r="BK90" i="3"/>
  <c r="J90" i="3"/>
  <c r="BK141" i="4"/>
  <c r="J200" i="4"/>
  <c r="J155" i="4"/>
  <c r="J192" i="4"/>
  <c r="BK127" i="4"/>
  <c r="J233" i="4"/>
  <c r="J213" i="4"/>
  <c r="BK140" i="4"/>
  <c r="J177" i="5"/>
  <c r="BK151" i="5"/>
  <c r="BK108" i="5"/>
  <c r="J162" i="5"/>
  <c r="BK133" i="5"/>
  <c r="BK191" i="5"/>
  <c r="J146" i="5"/>
  <c r="J174" i="5"/>
  <c r="J137" i="5"/>
  <c r="BK122" i="5"/>
  <c r="J163" i="2"/>
  <c r="J237" i="2"/>
  <c r="BK224" i="2"/>
  <c r="J160" i="2"/>
  <c r="BK302" i="2"/>
  <c r="J287" i="2"/>
  <c r="BK209" i="2"/>
  <c r="J141" i="2"/>
  <c r="BK109" i="3"/>
  <c r="J155" i="3"/>
  <c r="BK160" i="3"/>
  <c r="J103" i="3"/>
  <c r="BK189" i="4"/>
  <c r="J319" i="2"/>
  <c r="BK155" i="2"/>
  <c r="BK121" i="2"/>
  <c r="J305" i="2"/>
  <c r="J242" i="2"/>
  <c r="J186" i="2"/>
  <c r="J99" i="2"/>
  <c r="BK287" i="2"/>
  <c r="J249" i="2"/>
  <c r="J166" i="2"/>
  <c r="J150" i="3"/>
  <c r="J89" i="3"/>
  <c r="BK125" i="3"/>
  <c r="BK110" i="3"/>
  <c r="BK89" i="3"/>
  <c r="BK161" i="4"/>
  <c r="J111" i="4"/>
  <c r="BK183" i="4"/>
  <c r="J145" i="4"/>
  <c r="BK104" i="4"/>
  <c r="BK217" i="4"/>
  <c r="BK163" i="4"/>
  <c r="BK119" i="4"/>
  <c r="BK229" i="4"/>
  <c r="J187" i="4"/>
  <c r="BK156" i="5"/>
  <c r="J142" i="5"/>
  <c r="BK104" i="5"/>
  <c r="BK169" i="5"/>
  <c r="J152" i="5"/>
  <c r="J113" i="5"/>
  <c r="J149" i="5"/>
  <c r="J124" i="5"/>
  <c r="BK103" i="5"/>
  <c r="BK148" i="5"/>
  <c r="BK117" i="5"/>
  <c r="J231" i="2"/>
  <c r="J145" i="2"/>
  <c r="BK116" i="2"/>
  <c r="J284" i="2"/>
  <c r="BK239" i="2"/>
  <c r="J184" i="2"/>
  <c r="J97" i="2"/>
  <c r="J282" i="2"/>
  <c r="BK234" i="2"/>
  <c r="BK174" i="2"/>
  <c r="BK100" i="3"/>
  <c r="J130" i="3"/>
  <c r="BK105" i="3"/>
  <c r="BK145" i="3"/>
  <c r="J229" i="4"/>
  <c r="BK192" i="4"/>
  <c r="BK102" i="4"/>
  <c r="J194" i="4"/>
  <c r="J141" i="4"/>
  <c r="BK235" i="4"/>
  <c r="J181" i="4"/>
  <c r="BK149" i="4"/>
  <c r="BK227" i="4"/>
  <c r="J169" i="4"/>
  <c r="J99" i="4"/>
  <c r="BK184" i="5"/>
  <c r="J169" i="5"/>
  <c r="BK163" i="5"/>
  <c r="BK136" i="5"/>
  <c r="BK114" i="5"/>
  <c r="BK174" i="5"/>
  <c r="BK157" i="5"/>
  <c r="BK119" i="5"/>
  <c r="J193" i="5"/>
  <c r="BK162" i="5"/>
  <c r="J138" i="5"/>
  <c r="BK127" i="5"/>
  <c r="BK181" i="5"/>
  <c r="BK150" i="5"/>
  <c r="J128" i="5"/>
  <c r="J219" i="2"/>
  <c r="J336" i="2"/>
  <c r="BK249" i="2"/>
  <c r="BK201" i="2"/>
  <c r="BK133" i="2"/>
  <c r="BK271" i="2"/>
  <c r="BK229" i="2"/>
  <c r="J169" i="2"/>
  <c r="J110" i="3"/>
  <c r="BK135" i="3"/>
  <c r="BK130" i="3"/>
  <c r="J106" i="3"/>
  <c r="BK209" i="4"/>
  <c r="BK165" i="4"/>
  <c r="BK215" i="4"/>
  <c r="BK137" i="4"/>
  <c r="BK204" i="4"/>
  <c r="J161" i="4"/>
  <c r="BK113" i="4"/>
  <c r="BK221" i="4"/>
  <c r="BK200" i="4"/>
  <c r="BK125" i="4"/>
  <c r="BK176" i="5"/>
  <c r="BK144" i="5"/>
  <c r="J187" i="5"/>
  <c r="J154" i="5"/>
  <c r="J127" i="5"/>
  <c r="J180" i="5"/>
  <c r="J184" i="5"/>
  <c r="J157" i="5"/>
  <c r="BK142" i="5"/>
  <c r="J119" i="5"/>
  <c r="BK184" i="2"/>
  <c r="J269" i="2"/>
  <c r="BK187" i="2"/>
  <c r="J130" i="2"/>
  <c r="J294" i="2"/>
  <c r="J244" i="2"/>
  <c r="BK160" i="2"/>
  <c r="BK136" i="3"/>
  <c r="J136" i="3"/>
  <c r="J114" i="3"/>
  <c r="BK120" i="3"/>
  <c r="BK219" i="4"/>
  <c r="BK145" i="4"/>
  <c r="J217" i="2"/>
  <c r="BK151" i="2"/>
  <c r="J324" i="2"/>
  <c r="J254" i="2"/>
  <c r="J193" i="2"/>
  <c r="J116" i="2"/>
  <c r="BK294" i="2"/>
  <c r="J264" i="2"/>
  <c r="J195" i="2"/>
  <c r="BK107" i="2"/>
  <c r="J120" i="3"/>
  <c r="J102" i="3"/>
  <c r="J217" i="4"/>
  <c r="BK97" i="4"/>
  <c r="J196" i="4"/>
  <c r="BK167" i="4"/>
  <c r="BK115" i="4"/>
  <c r="J235" i="4"/>
  <c r="J189" i="4"/>
  <c r="J153" i="4"/>
  <c r="J104" i="4"/>
  <c r="BK207" i="4"/>
  <c r="BK153" i="4"/>
  <c r="J150" i="5"/>
  <c r="J122" i="5"/>
  <c r="J192" i="5"/>
  <c r="BK165" i="5"/>
  <c r="BK140" i="5"/>
  <c r="BK109" i="5"/>
  <c r="BK177" i="5"/>
  <c r="J141" i="5"/>
  <c r="J123" i="5"/>
  <c r="J151" i="5"/>
  <c r="BK124" i="5"/>
  <c r="BK305" i="2"/>
  <c r="BK180" i="2"/>
  <c r="J127" i="2"/>
  <c r="J328" i="2"/>
  <c r="J246" i="2"/>
  <c r="J191" i="2"/>
  <c r="J112" i="2"/>
  <c r="J290" i="2"/>
  <c r="BK246" i="2"/>
  <c r="BK182" i="2"/>
  <c r="BK112" i="2"/>
  <c r="BK150" i="3"/>
  <c r="J145" i="3"/>
  <c r="BK93" i="3"/>
  <c r="J94" i="3"/>
  <c r="J204" i="4"/>
  <c r="J117" i="4"/>
  <c r="BK213" i="4"/>
  <c r="J157" i="4"/>
  <c r="BK121" i="4"/>
  <c r="J219" i="4"/>
  <c r="J159" i="4"/>
  <c r="BK117" i="4"/>
  <c r="BK198" i="4"/>
  <c r="J121" i="4"/>
  <c r="BK189" i="5"/>
  <c r="J165" i="5"/>
  <c r="BK143" i="5"/>
  <c r="BK110" i="5"/>
  <c r="BK170" i="5"/>
  <c r="BK141" i="5"/>
  <c r="BK121" i="5"/>
  <c r="J190" i="5"/>
  <c r="J153" i="5"/>
  <c r="BK137" i="5"/>
  <c r="BK126" i="5"/>
  <c r="BK179" i="5"/>
  <c r="J144" i="5"/>
  <c r="J120" i="5"/>
  <c r="BK186" i="2"/>
  <c r="BK324" i="2"/>
  <c r="BK264" i="2"/>
  <c r="BK217" i="2"/>
  <c r="BK166" i="2"/>
  <c r="AS54" i="1"/>
  <c r="BK143" i="3"/>
  <c r="J111" i="3"/>
  <c r="BK94" i="3"/>
  <c r="BK102" i="3"/>
  <c r="BK187" i="4"/>
  <c r="J115" i="4"/>
  <c r="BK171" i="4"/>
  <c r="BK231" i="4"/>
  <c r="J173" i="4"/>
  <c r="J140" i="4"/>
  <c r="BK107" i="4"/>
  <c r="J209" i="4"/>
  <c r="J171" i="4"/>
  <c r="J182" i="5"/>
  <c r="BK161" i="5"/>
  <c r="BK193" i="5"/>
  <c r="J156" i="5"/>
  <c r="J132" i="5"/>
  <c r="J104" i="5"/>
  <c r="J170" i="5"/>
  <c r="BK180" i="5"/>
  <c r="J145" i="5"/>
  <c r="J126" i="5"/>
  <c r="BK214" i="2"/>
  <c r="BK322" i="2"/>
  <c r="BK231" i="2"/>
  <c r="J174" i="2"/>
  <c r="BK145" i="2"/>
  <c r="BK290" i="2"/>
  <c r="J239" i="2"/>
  <c r="J178" i="2"/>
  <c r="BK101" i="3"/>
  <c r="J107" i="3"/>
  <c r="J101" i="3"/>
  <c r="J108" i="3"/>
  <c r="J198" i="4"/>
  <c r="BK123" i="4"/>
  <c r="P327" i="2" l="1"/>
  <c r="R327" i="2"/>
  <c r="T96" i="2"/>
  <c r="R126" i="2"/>
  <c r="R140" i="2"/>
  <c r="P154" i="2"/>
  <c r="R168" i="2"/>
  <c r="BK203" i="2"/>
  <c r="J203" i="2"/>
  <c r="J69" i="2" s="1"/>
  <c r="T233" i="2"/>
  <c r="P248" i="2"/>
  <c r="T286" i="2"/>
  <c r="T304" i="2"/>
  <c r="T88" i="3"/>
  <c r="T87" i="3"/>
  <c r="BK99" i="3"/>
  <c r="J99" i="3" s="1"/>
  <c r="J63" i="3" s="1"/>
  <c r="BK104" i="3"/>
  <c r="J104" i="3"/>
  <c r="J64" i="3"/>
  <c r="BK112" i="3"/>
  <c r="J112" i="3"/>
  <c r="J65" i="3"/>
  <c r="R112" i="3"/>
  <c r="BK144" i="3"/>
  <c r="J144" i="3"/>
  <c r="J66" i="3"/>
  <c r="R144" i="3"/>
  <c r="BK96" i="4"/>
  <c r="J96" i="4"/>
  <c r="J62" i="4"/>
  <c r="BK101" i="4"/>
  <c r="J101" i="4"/>
  <c r="J63" i="4"/>
  <c r="P110" i="4"/>
  <c r="P139" i="4"/>
  <c r="P191" i="4"/>
  <c r="R206" i="4"/>
  <c r="BK102" i="5"/>
  <c r="BK107" i="5"/>
  <c r="J107" i="5"/>
  <c r="J63" i="5"/>
  <c r="BK111" i="5"/>
  <c r="J111" i="5"/>
  <c r="J64" i="5"/>
  <c r="BK115" i="5"/>
  <c r="J115" i="5"/>
  <c r="J65" i="5" s="1"/>
  <c r="T115" i="5"/>
  <c r="P118" i="5"/>
  <c r="R125" i="5"/>
  <c r="P131" i="5"/>
  <c r="T135" i="5"/>
  <c r="R147" i="5"/>
  <c r="R134" i="5" s="1"/>
  <c r="R159" i="5"/>
  <c r="T166" i="5"/>
  <c r="T172" i="5"/>
  <c r="T171" i="5"/>
  <c r="R96" i="2"/>
  <c r="R95" i="2"/>
  <c r="P126" i="2"/>
  <c r="P95" i="2" s="1"/>
  <c r="P140" i="2"/>
  <c r="T154" i="2"/>
  <c r="BK168" i="2"/>
  <c r="J168" i="2"/>
  <c r="J68" i="2"/>
  <c r="R203" i="2"/>
  <c r="P233" i="2"/>
  <c r="R248" i="2"/>
  <c r="R286" i="2"/>
  <c r="P304" i="2"/>
  <c r="R88" i="3"/>
  <c r="R87" i="3" s="1"/>
  <c r="T99" i="3"/>
  <c r="P96" i="4"/>
  <c r="P101" i="4"/>
  <c r="BK110" i="4"/>
  <c r="J110" i="4"/>
  <c r="J66" i="4"/>
  <c r="T139" i="4"/>
  <c r="R191" i="4"/>
  <c r="P206" i="4"/>
  <c r="P102" i="5"/>
  <c r="P107" i="5"/>
  <c r="P111" i="5"/>
  <c r="R115" i="5"/>
  <c r="T118" i="5"/>
  <c r="T125" i="5"/>
  <c r="T131" i="5"/>
  <c r="P135" i="5"/>
  <c r="P147" i="5"/>
  <c r="P159" i="5"/>
  <c r="BK166" i="5"/>
  <c r="J166" i="5"/>
  <c r="J74" i="5"/>
  <c r="P172" i="5"/>
  <c r="P171" i="5" s="1"/>
  <c r="BK188" i="5"/>
  <c r="J188" i="5"/>
  <c r="J80" i="5" s="1"/>
  <c r="P188" i="5"/>
  <c r="P185" i="5"/>
  <c r="BK96" i="2"/>
  <c r="J96" i="2" s="1"/>
  <c r="J61" i="2" s="1"/>
  <c r="BK126" i="2"/>
  <c r="J126" i="2"/>
  <c r="J62" i="2"/>
  <c r="BK140" i="2"/>
  <c r="J140" i="2"/>
  <c r="J63" i="2"/>
  <c r="BK154" i="2"/>
  <c r="J154" i="2" s="1"/>
  <c r="J66" i="2" s="1"/>
  <c r="P168" i="2"/>
  <c r="T203" i="2"/>
  <c r="R233" i="2"/>
  <c r="BK248" i="2"/>
  <c r="J248" i="2"/>
  <c r="J71" i="2" s="1"/>
  <c r="BK286" i="2"/>
  <c r="J286" i="2"/>
  <c r="J72" i="2"/>
  <c r="BK304" i="2"/>
  <c r="J304" i="2" s="1"/>
  <c r="J73" i="2" s="1"/>
  <c r="R96" i="4"/>
  <c r="R90" i="4" s="1"/>
  <c r="R101" i="4"/>
  <c r="R110" i="4"/>
  <c r="R139" i="4"/>
  <c r="T191" i="4"/>
  <c r="T206" i="4"/>
  <c r="R102" i="5"/>
  <c r="T107" i="5"/>
  <c r="T101" i="5" s="1"/>
  <c r="T111" i="5"/>
  <c r="BK118" i="5"/>
  <c r="J118" i="5"/>
  <c r="J66" i="5"/>
  <c r="BK125" i="5"/>
  <c r="J125" i="5"/>
  <c r="J67" i="5"/>
  <c r="BK131" i="5"/>
  <c r="J131" i="5" s="1"/>
  <c r="J68" i="5" s="1"/>
  <c r="BK135" i="5"/>
  <c r="J135" i="5"/>
  <c r="J70" i="5"/>
  <c r="BK147" i="5"/>
  <c r="J147" i="5"/>
  <c r="J71" i="5"/>
  <c r="BK159" i="5"/>
  <c r="J159" i="5" s="1"/>
  <c r="J72" i="5" s="1"/>
  <c r="P166" i="5"/>
  <c r="BK172" i="5"/>
  <c r="J172" i="5"/>
  <c r="J76" i="5"/>
  <c r="T188" i="5"/>
  <c r="T185" i="5" s="1"/>
  <c r="P96" i="2"/>
  <c r="T126" i="2"/>
  <c r="T140" i="2"/>
  <c r="R154" i="2"/>
  <c r="T168" i="2"/>
  <c r="P203" i="2"/>
  <c r="BK233" i="2"/>
  <c r="J233" i="2" s="1"/>
  <c r="J70" i="2" s="1"/>
  <c r="T248" i="2"/>
  <c r="P286" i="2"/>
  <c r="R304" i="2"/>
  <c r="BK88" i="3"/>
  <c r="J88" i="3"/>
  <c r="J61" i="3" s="1"/>
  <c r="P88" i="3"/>
  <c r="P87" i="3"/>
  <c r="P99" i="3"/>
  <c r="R99" i="3"/>
  <c r="P104" i="3"/>
  <c r="R104" i="3"/>
  <c r="T104" i="3"/>
  <c r="P112" i="3"/>
  <c r="T112" i="3"/>
  <c r="P144" i="3"/>
  <c r="T144" i="3"/>
  <c r="T96" i="4"/>
  <c r="T101" i="4"/>
  <c r="T90" i="4" s="1"/>
  <c r="T110" i="4"/>
  <c r="T109" i="4" s="1"/>
  <c r="BK139" i="4"/>
  <c r="J139" i="4"/>
  <c r="J67" i="4"/>
  <c r="BK191" i="4"/>
  <c r="J191" i="4"/>
  <c r="J68" i="4"/>
  <c r="BK206" i="4"/>
  <c r="J206" i="4" s="1"/>
  <c r="J69" i="4" s="1"/>
  <c r="T102" i="5"/>
  <c r="R107" i="5"/>
  <c r="R111" i="5"/>
  <c r="P115" i="5"/>
  <c r="R118" i="5"/>
  <c r="P125" i="5"/>
  <c r="R131" i="5"/>
  <c r="R135" i="5"/>
  <c r="T147" i="5"/>
  <c r="T159" i="5"/>
  <c r="R166" i="5"/>
  <c r="R172" i="5"/>
  <c r="R171" i="5" s="1"/>
  <c r="R188" i="5"/>
  <c r="R185" i="5"/>
  <c r="BK91" i="4"/>
  <c r="J91" i="4"/>
  <c r="J61" i="4"/>
  <c r="BK164" i="5"/>
  <c r="J164" i="5"/>
  <c r="J73" i="5" s="1"/>
  <c r="BK150" i="2"/>
  <c r="J150" i="2"/>
  <c r="J64" i="2"/>
  <c r="BK165" i="2"/>
  <c r="J165" i="2"/>
  <c r="J67" i="2"/>
  <c r="BK106" i="4"/>
  <c r="J106" i="4" s="1"/>
  <c r="J64" i="4" s="1"/>
  <c r="BK105" i="5"/>
  <c r="J105" i="5"/>
  <c r="J62" i="5"/>
  <c r="BK183" i="5"/>
  <c r="J183" i="5"/>
  <c r="J77" i="5"/>
  <c r="BK186" i="5"/>
  <c r="BK327" i="2"/>
  <c r="J327" i="2" s="1"/>
  <c r="J74" i="2" s="1"/>
  <c r="BF104" i="5"/>
  <c r="BF114" i="5"/>
  <c r="BF117" i="5"/>
  <c r="BF119" i="5"/>
  <c r="BF120" i="5"/>
  <c r="BF129" i="5"/>
  <c r="BF139" i="5"/>
  <c r="BF143" i="5"/>
  <c r="BF144" i="5"/>
  <c r="BF149" i="5"/>
  <c r="BF150" i="5"/>
  <c r="BF152" i="5"/>
  <c r="BF156" i="5"/>
  <c r="BF169" i="5"/>
  <c r="BF175" i="5"/>
  <c r="BF176" i="5"/>
  <c r="BF179" i="5"/>
  <c r="BF182" i="5"/>
  <c r="BF187" i="5"/>
  <c r="E48" i="5"/>
  <c r="BF106" i="5"/>
  <c r="BF108" i="5"/>
  <c r="BF113" i="5"/>
  <c r="BF122" i="5"/>
  <c r="BF124" i="5"/>
  <c r="BF127" i="5"/>
  <c r="BF132" i="5"/>
  <c r="BF133" i="5"/>
  <c r="BF137" i="5"/>
  <c r="BF138" i="5"/>
  <c r="BF140" i="5"/>
  <c r="BF145" i="5"/>
  <c r="BF146" i="5"/>
  <c r="BF157" i="5"/>
  <c r="BF160" i="5"/>
  <c r="BF162" i="5"/>
  <c r="BF174" i="5"/>
  <c r="BF190" i="5"/>
  <c r="BF192" i="5"/>
  <c r="F97" i="5"/>
  <c r="BF109" i="5"/>
  <c r="BF110" i="5"/>
  <c r="BF116" i="5"/>
  <c r="BF123" i="5"/>
  <c r="BF128" i="5"/>
  <c r="BF130" i="5"/>
  <c r="BF148" i="5"/>
  <c r="BF151" i="5"/>
  <c r="BF153" i="5"/>
  <c r="BF154" i="5"/>
  <c r="BF155" i="5"/>
  <c r="BF158" i="5"/>
  <c r="BF161" i="5"/>
  <c r="BF167" i="5"/>
  <c r="BF173" i="5"/>
  <c r="BF177" i="5"/>
  <c r="BF178" i="5"/>
  <c r="BF181" i="5"/>
  <c r="BF184" i="5"/>
  <c r="BF189" i="5"/>
  <c r="BF193" i="5"/>
  <c r="J52" i="5"/>
  <c r="BF103" i="5"/>
  <c r="BF112" i="5"/>
  <c r="BF121" i="5"/>
  <c r="BF126" i="5"/>
  <c r="BF136" i="5"/>
  <c r="BF141" i="5"/>
  <c r="BF142" i="5"/>
  <c r="BF163" i="5"/>
  <c r="BF165" i="5"/>
  <c r="BF168" i="5"/>
  <c r="BF170" i="5"/>
  <c r="BF180" i="5"/>
  <c r="BF191" i="5"/>
  <c r="F85" i="4"/>
  <c r="BF97" i="4"/>
  <c r="BF119" i="4"/>
  <c r="BF121" i="4"/>
  <c r="BF123" i="4"/>
  <c r="BF140" i="4"/>
  <c r="BF161" i="4"/>
  <c r="BF165" i="4"/>
  <c r="BF167" i="4"/>
  <c r="BF169" i="4"/>
  <c r="BF171" i="4"/>
  <c r="BF177" i="4"/>
  <c r="BF183" i="4"/>
  <c r="BF185" i="4"/>
  <c r="BF207" i="4"/>
  <c r="BF211" i="4"/>
  <c r="BF217" i="4"/>
  <c r="BF231" i="4"/>
  <c r="J83" i="4"/>
  <c r="J85" i="4"/>
  <c r="BF99" i="4"/>
  <c r="BF104" i="4"/>
  <c r="BF113" i="4"/>
  <c r="BF125" i="4"/>
  <c r="BF131" i="4"/>
  <c r="BF133" i="4"/>
  <c r="BF137" i="4"/>
  <c r="BF141" i="4"/>
  <c r="BF157" i="4"/>
  <c r="BF159" i="4"/>
  <c r="BF179" i="4"/>
  <c r="BF189" i="4"/>
  <c r="BF196" i="4"/>
  <c r="BF200" i="4"/>
  <c r="BF223" i="4"/>
  <c r="BF235" i="4"/>
  <c r="F55" i="4"/>
  <c r="E79" i="4"/>
  <c r="J86" i="4"/>
  <c r="BF102" i="4"/>
  <c r="BF117" i="4"/>
  <c r="BF149" i="4"/>
  <c r="BF153" i="4"/>
  <c r="BF163" i="4"/>
  <c r="BF173" i="4"/>
  <c r="BF181" i="4"/>
  <c r="BF187" i="4"/>
  <c r="BF192" i="4"/>
  <c r="BF194" i="4"/>
  <c r="BF198" i="4"/>
  <c r="BF219" i="4"/>
  <c r="BF221" i="4"/>
  <c r="BF233" i="4"/>
  <c r="BF92" i="4"/>
  <c r="BF107" i="4"/>
  <c r="BF111" i="4"/>
  <c r="BF115" i="4"/>
  <c r="BF127" i="4"/>
  <c r="BF129" i="4"/>
  <c r="BF145" i="4"/>
  <c r="BF155" i="4"/>
  <c r="BF202" i="4"/>
  <c r="BF204" i="4"/>
  <c r="BF209" i="4"/>
  <c r="BF213" i="4"/>
  <c r="BF215" i="4"/>
  <c r="BF225" i="4"/>
  <c r="BF227" i="4"/>
  <c r="BF229" i="4"/>
  <c r="J52" i="3"/>
  <c r="F55" i="3"/>
  <c r="BF90" i="3"/>
  <c r="BF93" i="3"/>
  <c r="BF94" i="3"/>
  <c r="BF100" i="3"/>
  <c r="BF102" i="3"/>
  <c r="BF107" i="3"/>
  <c r="BF111" i="3"/>
  <c r="BF113" i="3"/>
  <c r="BF145" i="3"/>
  <c r="E76" i="3"/>
  <c r="BF101" i="3"/>
  <c r="BF103" i="3"/>
  <c r="BF105" i="3"/>
  <c r="BF120" i="3"/>
  <c r="BF130" i="3"/>
  <c r="BF136" i="3"/>
  <c r="BF137" i="3"/>
  <c r="BF142" i="3"/>
  <c r="BF160" i="3"/>
  <c r="BF89" i="3"/>
  <c r="BF97" i="3"/>
  <c r="BF106" i="3"/>
  <c r="BF110" i="3"/>
  <c r="BF114" i="3"/>
  <c r="BF135" i="3"/>
  <c r="BF108" i="3"/>
  <c r="BF109" i="3"/>
  <c r="BF125" i="3"/>
  <c r="BF143" i="3"/>
  <c r="BF150" i="3"/>
  <c r="BF155" i="3"/>
  <c r="BF319" i="2"/>
  <c r="E48" i="2"/>
  <c r="F55" i="2"/>
  <c r="J88" i="2"/>
  <c r="BF97" i="2"/>
  <c r="BF130" i="2"/>
  <c r="BF160" i="2"/>
  <c r="BF169" i="2"/>
  <c r="BF174" i="2"/>
  <c r="BF182" i="2"/>
  <c r="BF198" i="2"/>
  <c r="BF209" i="2"/>
  <c r="BF229" i="2"/>
  <c r="BF234" i="2"/>
  <c r="BF246" i="2"/>
  <c r="BF259" i="2"/>
  <c r="BF271" i="2"/>
  <c r="BF276" i="2"/>
  <c r="BF279" i="2"/>
  <c r="BF282" i="2"/>
  <c r="BF284" i="2"/>
  <c r="BF287" i="2"/>
  <c r="BF290" i="2"/>
  <c r="BF292" i="2"/>
  <c r="BF294" i="2"/>
  <c r="BF296" i="2"/>
  <c r="BF116" i="2"/>
  <c r="BF121" i="2"/>
  <c r="BF133" i="2"/>
  <c r="BF141" i="2"/>
  <c r="BF143" i="2"/>
  <c r="BF148" i="2"/>
  <c r="BF151" i="2"/>
  <c r="BF163" i="2"/>
  <c r="BF166" i="2"/>
  <c r="BF176" i="2"/>
  <c r="BF178" i="2"/>
  <c r="BF180" i="2"/>
  <c r="BF184" i="2"/>
  <c r="BF195" i="2"/>
  <c r="BF214" i="2"/>
  <c r="BF217" i="2"/>
  <c r="BF231" i="2"/>
  <c r="BF239" i="2"/>
  <c r="BF242" i="2"/>
  <c r="BF244" i="2"/>
  <c r="BF249" i="2"/>
  <c r="BF254" i="2"/>
  <c r="BF264" i="2"/>
  <c r="BF269" i="2"/>
  <c r="BF302" i="2"/>
  <c r="BF321" i="2"/>
  <c r="BF322" i="2"/>
  <c r="BF324" i="2"/>
  <c r="BF328" i="2"/>
  <c r="BF99" i="2"/>
  <c r="BF107" i="2"/>
  <c r="BF112" i="2"/>
  <c r="BF127" i="2"/>
  <c r="BF145" i="2"/>
  <c r="BF155" i="2"/>
  <c r="BF172" i="2"/>
  <c r="BF186" i="2"/>
  <c r="BF187" i="2"/>
  <c r="BF189" i="2"/>
  <c r="BF191" i="2"/>
  <c r="BF193" i="2"/>
  <c r="BF201" i="2"/>
  <c r="BF204" i="2"/>
  <c r="BF219" i="2"/>
  <c r="BF224" i="2"/>
  <c r="BF237" i="2"/>
  <c r="BF305" i="2"/>
  <c r="BF336" i="2"/>
  <c r="F36" i="2"/>
  <c r="BC55" i="1" s="1"/>
  <c r="F37" i="3"/>
  <c r="BD56" i="1" s="1"/>
  <c r="F33" i="4"/>
  <c r="AZ57" i="1" s="1"/>
  <c r="F36" i="4"/>
  <c r="BC57" i="1" s="1"/>
  <c r="F37" i="4"/>
  <c r="BD57" i="1" s="1"/>
  <c r="F36" i="5"/>
  <c r="BC58" i="1" s="1"/>
  <c r="J33" i="3"/>
  <c r="AV56" i="1" s="1"/>
  <c r="J33" i="5"/>
  <c r="AV58" i="1"/>
  <c r="F37" i="5"/>
  <c r="BD58" i="1" s="1"/>
  <c r="F35" i="3"/>
  <c r="BB56" i="1" s="1"/>
  <c r="F37" i="2"/>
  <c r="BD55" i="1" s="1"/>
  <c r="J33" i="2"/>
  <c r="AV55" i="1" s="1"/>
  <c r="F33" i="2"/>
  <c r="AZ55" i="1" s="1"/>
  <c r="F35" i="2"/>
  <c r="BB55" i="1" s="1"/>
  <c r="F36" i="3"/>
  <c r="BC56" i="1" s="1"/>
  <c r="F33" i="5"/>
  <c r="AZ58" i="1" s="1"/>
  <c r="F33" i="3"/>
  <c r="AZ56" i="1"/>
  <c r="F35" i="4"/>
  <c r="BB57" i="1" s="1"/>
  <c r="J33" i="4"/>
  <c r="AV57" i="1" s="1"/>
  <c r="F35" i="5"/>
  <c r="BB58" i="1"/>
  <c r="BK185" i="5" l="1"/>
  <c r="J185" i="5" s="1"/>
  <c r="J78" i="5" s="1"/>
  <c r="BK109" i="4"/>
  <c r="J109" i="4" s="1"/>
  <c r="J65" i="4" s="1"/>
  <c r="BK95" i="2"/>
  <c r="J95" i="2" s="1"/>
  <c r="J60" i="2" s="1"/>
  <c r="T89" i="4"/>
  <c r="P90" i="4"/>
  <c r="R98" i="3"/>
  <c r="T98" i="3"/>
  <c r="P98" i="3"/>
  <c r="P86" i="3" s="1"/>
  <c r="AU56" i="1" s="1"/>
  <c r="T134" i="5"/>
  <c r="T100" i="5" s="1"/>
  <c r="T86" i="3"/>
  <c r="R153" i="2"/>
  <c r="R94" i="2"/>
  <c r="R101" i="5"/>
  <c r="R100" i="5"/>
  <c r="R109" i="4"/>
  <c r="R89" i="4" s="1"/>
  <c r="P134" i="5"/>
  <c r="P101" i="5"/>
  <c r="P100" i="5"/>
  <c r="AU58" i="1"/>
  <c r="R86" i="3"/>
  <c r="T153" i="2"/>
  <c r="BK101" i="5"/>
  <c r="J101" i="5" s="1"/>
  <c r="J60" i="5" s="1"/>
  <c r="P109" i="4"/>
  <c r="P89" i="4"/>
  <c r="AU57" i="1"/>
  <c r="P153" i="2"/>
  <c r="P94" i="2"/>
  <c r="AU55" i="1"/>
  <c r="T95" i="2"/>
  <c r="T94" i="2" s="1"/>
  <c r="BK153" i="2"/>
  <c r="J153" i="2"/>
  <c r="J65" i="2"/>
  <c r="J102" i="5"/>
  <c r="J61" i="5"/>
  <c r="BK134" i="5"/>
  <c r="J134" i="5" s="1"/>
  <c r="J69" i="5" s="1"/>
  <c r="J186" i="5"/>
  <c r="J79" i="5"/>
  <c r="BK87" i="3"/>
  <c r="J87" i="3"/>
  <c r="J60" i="3"/>
  <c r="BK171" i="5"/>
  <c r="J171" i="5" s="1"/>
  <c r="J75" i="5" s="1"/>
  <c r="BK90" i="4"/>
  <c r="J90" i="4"/>
  <c r="J60" i="4"/>
  <c r="BK98" i="3"/>
  <c r="J98" i="3"/>
  <c r="J62" i="3"/>
  <c r="BK94" i="2"/>
  <c r="J94" i="2"/>
  <c r="J59" i="2" s="1"/>
  <c r="BB54" i="1"/>
  <c r="W31" i="1" s="1"/>
  <c r="F34" i="5"/>
  <c r="BA58" i="1" s="1"/>
  <c r="AZ54" i="1"/>
  <c r="AV54" i="1" s="1"/>
  <c r="AK29" i="1" s="1"/>
  <c r="BC54" i="1"/>
  <c r="AY54" i="1" s="1"/>
  <c r="F34" i="2"/>
  <c r="BA55" i="1" s="1"/>
  <c r="J34" i="5"/>
  <c r="AW58" i="1" s="1"/>
  <c r="AT58" i="1" s="1"/>
  <c r="F34" i="4"/>
  <c r="BA57" i="1" s="1"/>
  <c r="J34" i="4"/>
  <c r="AW57" i="1"/>
  <c r="AT57" i="1" s="1"/>
  <c r="BD54" i="1"/>
  <c r="W33" i="1" s="1"/>
  <c r="J34" i="3"/>
  <c r="AW56" i="1"/>
  <c r="AT56" i="1" s="1"/>
  <c r="J34" i="2"/>
  <c r="AW55" i="1" s="1"/>
  <c r="AT55" i="1" s="1"/>
  <c r="F34" i="3"/>
  <c r="BA56" i="1" s="1"/>
  <c r="BK100" i="5" l="1"/>
  <c r="J100" i="5" s="1"/>
  <c r="J59" i="5" s="1"/>
  <c r="BK86" i="3"/>
  <c r="J86" i="3" s="1"/>
  <c r="J59" i="3" s="1"/>
  <c r="BK89" i="4"/>
  <c r="J89" i="4"/>
  <c r="J30" i="4" s="1"/>
  <c r="AG57" i="1" s="1"/>
  <c r="J30" i="2"/>
  <c r="AG55" i="1" s="1"/>
  <c r="BA54" i="1"/>
  <c r="AW54" i="1" s="1"/>
  <c r="AK30" i="1" s="1"/>
  <c r="W29" i="1"/>
  <c r="AU54" i="1"/>
  <c r="AX54" i="1"/>
  <c r="W32" i="1"/>
  <c r="J39" i="4" l="1"/>
  <c r="J59" i="4"/>
  <c r="J39" i="2"/>
  <c r="AN55" i="1"/>
  <c r="AN57" i="1"/>
  <c r="J30" i="5"/>
  <c r="AG58" i="1" s="1"/>
  <c r="W30" i="1"/>
  <c r="J30" i="3"/>
  <c r="AG56" i="1" s="1"/>
  <c r="AT54" i="1"/>
  <c r="J39" i="3" l="1"/>
  <c r="J39" i="5"/>
  <c r="AN56" i="1"/>
  <c r="AN58" i="1"/>
  <c r="AG54" i="1"/>
  <c r="AK26" i="1" s="1"/>
  <c r="AK35" i="1" s="1"/>
  <c r="AN54" i="1" l="1"/>
</calcChain>
</file>

<file path=xl/sharedStrings.xml><?xml version="1.0" encoding="utf-8"?>
<sst xmlns="http://schemas.openxmlformats.org/spreadsheetml/2006/main" count="6738" uniqueCount="1366">
  <si>
    <t>Export Komplet</t>
  </si>
  <si>
    <t>VZ</t>
  </si>
  <si>
    <t>2.0</t>
  </si>
  <si>
    <t/>
  </si>
  <si>
    <t>False</t>
  </si>
  <si>
    <t>{7100ee70-b640-4fab-a9ba-efb4b069a270}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</si>
  <si>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</si>
  <si>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</si>
  <si>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</si>
  <si>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</si>
  <si>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</si>
  <si>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</si>
  <si>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</si>
  <si>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</si>
  <si>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</si>
  <si>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20189311-B01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</si>
  <si>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</si>
  <si>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</si>
  <si>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Oprava bytu Botanická 68, 602 00, BRNO - Byt č. 1</t>
  </si>
  <si>
    <t>KSO:</t>
  </si>
  <si>
    <t>CC-CZ:</t>
  </si>
  <si>
    <t>Místo:</t>
  </si>
  <si>
    <t>Brno</t>
  </si>
  <si>
    <t>Datum:</t>
  </si>
  <si>
    <t>21. 7. 2021</t>
  </si>
  <si>
    <t>Zadavatel:</t>
  </si>
  <si>
    <t>IČ:</t>
  </si>
  <si>
    <t>44992785</t>
  </si>
  <si>
    <t>Úřad městské části Brno-střed</t>
  </si>
  <si>
    <t>DIČ:</t>
  </si>
  <si>
    <t>CZ44992785</t>
  </si>
  <si>
    <t>Uchazeč:</t>
  </si>
  <si>
    <t>Vyplň údaj</t>
  </si>
  <si>
    <t>Projektant:</t>
  </si>
  <si>
    <t>25594443</t>
  </si>
  <si>
    <t>Intar a.s.</t>
  </si>
  <si>
    <t>CZ25594443</t>
  </si>
  <si>
    <t>True</t>
  </si>
  <si>
    <t>Zpracovatel:</t>
  </si>
  <si>
    <t>Bc. Veronika Kalusová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</si>
  <si>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</si>
  <si>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</si>
  <si>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</si>
  <si>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</si>
  <si>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</si>
  <si>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</si>
  <si>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</si>
  <si>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</si>
  <si>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</si>
  <si>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</si>
  <si>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</si>
  <si>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</si>
  <si>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</si>
  <si>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</si>
  <si>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</si>
  <si>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</si>
  <si>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</si>
  <si>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</si>
  <si>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</si>
  <si>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</si>
  <si>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</si>
  <si>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</si>
  <si>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</si>
  <si>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</si>
  <si>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</si>
  <si>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</si>
  <si>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</si>
  <si>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</si>
  <si>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</si>
  <si>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</si>
  <si>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</si>
  <si>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</si>
  <si>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</si>
  <si>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</si>
  <si>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</si>
  <si>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</si>
  <si>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</si>
  <si>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</si>
  <si>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</si>
  <si>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</si>
  <si>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</si>
  <si>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D.1.1</t>
  </si>
  <si>
    <t xml:space="preserve"> stavební práce</t>
  </si>
  <si>
    <t>STA</t>
  </si>
  <si>
    <t>1</t>
  </si>
  <si>
    <t>{5a3f3469-aac6-4423-896a-cce1b3d61dee}</t>
  </si>
  <si>
    <t>D.1.4a</t>
  </si>
  <si>
    <t>vytápění</t>
  </si>
  <si>
    <t>{e1815eda-c311-4fa4-a5f3-3c67391546aa}</t>
  </si>
  <si>
    <t>D.1.4d</t>
  </si>
  <si>
    <t>zdravotechnika</t>
  </si>
  <si>
    <t>{b293ec4d-9acb-49f3-b4bb-fabcbb5dfd05}</t>
  </si>
  <si>
    <t>D.1.4g</t>
  </si>
  <si>
    <t>elektroinstalace</t>
  </si>
  <si>
    <t>{5b170eb8-8690-4fd1-b4e2-7f6639629836}</t>
  </si>
  <si>
    <t>KRYCÍ LIST SOUPISU PRACÍ</t>
  </si>
  <si>
    <t>Objekt:</t>
  </si>
  <si>
    <t>D.1.1 -  stavební práce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</si>
  <si>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</si>
  <si>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</si>
  <si>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</si>
  <si>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</si>
  <si>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</si>
  <si>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</si>
  <si>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</si>
  <si>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</si>
  <si>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</si>
  <si>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</si>
  <si>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</si>
  <si>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 xml:space="preserve">    725 - Zdravotechnika - zařizovací předměty</t>
  </si>
  <si>
    <t xml:space="preserve">    766 - Konstrukce truhlářské</t>
  </si>
  <si>
    <t xml:space="preserve">    771 - Podlahy z dlaždic</t>
  </si>
  <si>
    <t xml:space="preserve">    775 - Podlahy skládané</t>
  </si>
  <si>
    <t xml:space="preserve">    776 - Podlahy povlakové</t>
  </si>
  <si>
    <t xml:space="preserve">    781 - Dokončovací práce - obklady</t>
  </si>
  <si>
    <t xml:space="preserve">    783 - Dokončovací práce - nátěry</t>
  </si>
  <si>
    <t xml:space="preserve">    784 - Dokončovací práce - malby a tapety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</si>
  <si>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</si>
  <si>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</si>
  <si>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</si>
  <si>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</si>
  <si>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</si>
  <si>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</si>
  <si>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</si>
  <si>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</si>
  <si>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</si>
  <si>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</si>
  <si>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</si>
  <si>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</si>
  <si>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</si>
  <si>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</si>
  <si>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</si>
  <si>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</si>
  <si>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6</t>
  </si>
  <si>
    <t>Úpravy povrchů, podlahy a osazování výplní</t>
  </si>
  <si>
    <t>K</t>
  </si>
  <si>
    <t>612325122</t>
  </si>
  <si>
    <t>Vápenocementová omítka rýh štuková ve stěnách, šířky rýhy přes 150 do 300 mm</t>
  </si>
  <si>
    <t>m2</t>
  </si>
  <si>
    <t>CS ÚRS 2021 02</t>
  </si>
  <si>
    <t>4</t>
  </si>
  <si>
    <t>2</t>
  </si>
  <si>
    <t>380272496</t>
  </si>
  <si>
    <t>Online PSC</t>
  </si>
  <si>
    <t>https://podminky.urs.cz/item/CS_URS_2021_02/612325122</t>
  </si>
  <si>
    <t>612325422</t>
  </si>
  <si>
    <t>Oprava vápenocementové omítky vnitřních ploch štukové dvouvrstvé, tloušťky do 20 mm a tloušťky štuku do 3 mm stěn, v rozsahu opravované plochy přes 10 do 30%</t>
  </si>
  <si>
    <t>-453348157</t>
  </si>
  <si>
    <t>https://podminky.urs.cz/item/CS_URS_2021_02/612325422</t>
  </si>
  <si>
    <t>VV</t>
  </si>
  <si>
    <t>(11,85*2,6)-(0,9*2,1)-(0,75*2,1*2)-(0,9*2,1*2)-(1,5*2,6)-(1,1*2,6)"mč 1.01</t>
  </si>
  <si>
    <t>(4,45*2,6)"mč 1.02</t>
  </si>
  <si>
    <t>(6,68*(2,6-2,1))"mč 1.03</t>
  </si>
  <si>
    <t>(19,78*2,6)-(0,9*2,1)-(2*1,35*1,4)"mč 1.05</t>
  </si>
  <si>
    <t>(12,8*2,6)-(0,9*2,1)-(1,35*1,4)"mč 1.04</t>
  </si>
  <si>
    <t>Součet</t>
  </si>
  <si>
    <t>3</t>
  </si>
  <si>
    <t>631311115</t>
  </si>
  <si>
    <t>Mazanina z betonu prostého bez zvýšených nároků na prostředí tl. přes 50 do 80 mm tř. C 20/25</t>
  </si>
  <si>
    <t>m3</t>
  </si>
  <si>
    <t>-902765270</t>
  </si>
  <si>
    <t>https://podminky.urs.cz/item/CS_URS_2021_02/631311115</t>
  </si>
  <si>
    <t>8,49*0,05"mč 1.01</t>
  </si>
  <si>
    <t>9,7*0,05"mč 1.04</t>
  </si>
  <si>
    <t>631362024R</t>
  </si>
  <si>
    <t>Výztuž mazanin z kompozitních sítí průměr drátu 4 mm, velikost ok 150 x 150 mm</t>
  </si>
  <si>
    <t>-1821341628</t>
  </si>
  <si>
    <t>8,49"mč 1.01</t>
  </si>
  <si>
    <t>9,7"mč 1.04</t>
  </si>
  <si>
    <t>5</t>
  </si>
  <si>
    <t>632441113</t>
  </si>
  <si>
    <t>Potěr anhydritový samonivelační ze suchých směsí tlouštky přes 30 do 40 mm</t>
  </si>
  <si>
    <t>-1980218272</t>
  </si>
  <si>
    <t>https://podminky.urs.cz/item/CS_URS_2021_02/632441113</t>
  </si>
  <si>
    <t>1,53"mč 1.02</t>
  </si>
  <si>
    <t>3,47"mč 1.03</t>
  </si>
  <si>
    <t>634111113</t>
  </si>
  <si>
    <t>Obvodová dilatace mezi stěnou a mazaninou nebo potěrem pružnou těsnicí páskou na bázi syntetického kaučuku výšky 80 mm</t>
  </si>
  <si>
    <t>m</t>
  </si>
  <si>
    <t>-390462296</t>
  </si>
  <si>
    <t>https://podminky.urs.cz/item/CS_URS_2021_02/634111113</t>
  </si>
  <si>
    <t>11,85"mč 1.01</t>
  </si>
  <si>
    <t>12,8"mč 1.04</t>
  </si>
  <si>
    <t>9</t>
  </si>
  <si>
    <t>Ostatní konstrukce a práce, bourání</t>
  </si>
  <si>
    <t>7</t>
  </si>
  <si>
    <t>952901103</t>
  </si>
  <si>
    <t>Čištění budov při provádění oprav a udržovacích prací oken nebo balkonových dveří jednoduchých omytím, plochy do přes 1,5 do 2,5 m2</t>
  </si>
  <si>
    <t>16</t>
  </si>
  <si>
    <t>-1678254408</t>
  </si>
  <si>
    <t>https://podminky.urs.cz/item/CS_URS_2021_02/952901103</t>
  </si>
  <si>
    <t>3*1,35*1,4"okna</t>
  </si>
  <si>
    <t>8</t>
  </si>
  <si>
    <t>952901131</t>
  </si>
  <si>
    <t>Čištění budov při provádění oprav a udržovacích prací konstrukcí nebo prvků omytím</t>
  </si>
  <si>
    <t>-1971040357</t>
  </si>
  <si>
    <t>https://podminky.urs.cz/item/CS_URS_2021_02/952901131</t>
  </si>
  <si>
    <t>3*1,35*0,655"parapety</t>
  </si>
  <si>
    <t>965042141</t>
  </si>
  <si>
    <t>Bourání mazanin betonových nebo z litého asfaltu tl. do 100 mm, plochy přes 4 m2</t>
  </si>
  <si>
    <t>-1680633822</t>
  </si>
  <si>
    <t>https://podminky.urs.cz/item/CS_URS_2021_02/965042141</t>
  </si>
  <si>
    <t>1,53*0,05"mč 1.02</t>
  </si>
  <si>
    <t>3,47*0,05"mč 1.03</t>
  </si>
  <si>
    <t>997</t>
  </si>
  <si>
    <t>Přesun sutě</t>
  </si>
  <si>
    <t>10</t>
  </si>
  <si>
    <t>997013111</t>
  </si>
  <si>
    <t>Vnitrostaveništní doprava suti a vybouraných hmot vodorovně do 50 m svisle s použitím mechanizace pro budovy a haly výšky do 6 m</t>
  </si>
  <si>
    <t>t</t>
  </si>
  <si>
    <t>-1307952629</t>
  </si>
  <si>
    <t>https://podminky.urs.cz/item/CS_URS_2021_02/997013111</t>
  </si>
  <si>
    <t>11</t>
  </si>
  <si>
    <t>997013501</t>
  </si>
  <si>
    <t>Odvoz suti a vybouraných hmot na skládku nebo meziskládku se složením, na vzdálenost do 1 km</t>
  </si>
  <si>
    <t>1298524513</t>
  </si>
  <si>
    <t>https://podminky.urs.cz/item/CS_URS_2021_02/997013501</t>
  </si>
  <si>
    <t>12</t>
  </si>
  <si>
    <t>997013509</t>
  </si>
  <si>
    <t>Odvoz suti a vybouraných hmot na skládku nebo meziskládku se složením, na vzdálenost Příplatek k ceně za každý další i započatý 1 km přes 1 km</t>
  </si>
  <si>
    <t>1412165468</t>
  </si>
  <si>
    <t>https://podminky.urs.cz/item/CS_URS_2021_02/997013509</t>
  </si>
  <si>
    <t>5,975*20 'Přepočtené koeficientem množství</t>
  </si>
  <si>
    <t>13</t>
  </si>
  <si>
    <t>997013871</t>
  </si>
  <si>
    <t>Poplatek za uložení stavebního odpadu na recyklační skládce (skládkovné) směsného stavebního a demoličního zatříděného do Katalogu odpadů pod kódem 17 09 04</t>
  </si>
  <si>
    <t>-1076946482</t>
  </si>
  <si>
    <t>https://podminky.urs.cz/item/CS_URS_2021_02/997013871</t>
  </si>
  <si>
    <t>998</t>
  </si>
  <si>
    <t>Přesun hmot</t>
  </si>
  <si>
    <t>14</t>
  </si>
  <si>
    <t>998011001</t>
  </si>
  <si>
    <t>Přesun hmot pro budovy občanské výstavby, bydlení, výrobu a služby s nosnou svislou konstrukcí zděnou z cihel, tvárnic nebo kamene vodorovná dopravní vzdálenost do 100 m pro budovy výšky do 6 m</t>
  </si>
  <si>
    <t>-661145588</t>
  </si>
  <si>
    <t>https://podminky.urs.cz/item/CS_URS_2021_02/998011001</t>
  </si>
  <si>
    <t>PSV</t>
  </si>
  <si>
    <t>Práce a dodávky PSV</t>
  </si>
  <si>
    <t>711</t>
  </si>
  <si>
    <t>Izolace proti vodě, vlhkosti a plynům</t>
  </si>
  <si>
    <t>711131111</t>
  </si>
  <si>
    <t>Provedení izolace proti zemní vlhkosti pásy na sucho samolepícího asfaltového pásu na ploše vodovné V</t>
  </si>
  <si>
    <t>250941532</t>
  </si>
  <si>
    <t>https://podminky.urs.cz/item/CS_URS_2021_02/711131111</t>
  </si>
  <si>
    <t>M</t>
  </si>
  <si>
    <t>62866282</t>
  </si>
  <si>
    <t>pás asfaltový samolepicí modifikovaný SBS tl 1,7mm s vložkou ze skleněné tkaniny se spalitelnou fólií nebo jemnozrnným minerálním posypem nebo textilií na horním povrchu</t>
  </si>
  <si>
    <t>32</t>
  </si>
  <si>
    <t>1337446019</t>
  </si>
  <si>
    <t>https://podminky.urs.cz/item/CS_URS_2021_02/62866282</t>
  </si>
  <si>
    <t>5*1,1655 'Přepočtené koeficientem množství</t>
  </si>
  <si>
    <t>17</t>
  </si>
  <si>
    <t>998711101</t>
  </si>
  <si>
    <t>Přesun hmot pro izolace proti vodě, vlhkosti a plynům stanovený z hmotnosti přesunovaného materiálu vodorovná dopravní vzdálenost do 50 m v objektech výšky do 6 m</t>
  </si>
  <si>
    <t>782161580</t>
  </si>
  <si>
    <t>https://podminky.urs.cz/item/CS_URS_2021_02/998711101</t>
  </si>
  <si>
    <t>725</t>
  </si>
  <si>
    <t>Zdravotechnika - zařizovací předměty</t>
  </si>
  <si>
    <t>18</t>
  </si>
  <si>
    <t>725610810</t>
  </si>
  <si>
    <t>Demontáž plynových sporáků normálních nebo kombinovaných</t>
  </si>
  <si>
    <t>soubor</t>
  </si>
  <si>
    <t>-514030172</t>
  </si>
  <si>
    <t>https://podminky.urs.cz/item/CS_URS_2021_02/725610810</t>
  </si>
  <si>
    <t>766</t>
  </si>
  <si>
    <t>Konstrukce truhlářské</t>
  </si>
  <si>
    <t>19</t>
  </si>
  <si>
    <t>766411811</t>
  </si>
  <si>
    <t>Demontáž obložení stěn panely, plochy do 1,5 m2</t>
  </si>
  <si>
    <t>511920974</t>
  </si>
  <si>
    <t>https://podminky.urs.cz/item/CS_URS_2021_02/766411811</t>
  </si>
  <si>
    <t>1,35*0,9"dřevené obklady mezi okny v pokoji</t>
  </si>
  <si>
    <t>20</t>
  </si>
  <si>
    <t>766660728</t>
  </si>
  <si>
    <t>Montáž dveřních doplňků dveřního kování interiérového zámku</t>
  </si>
  <si>
    <t>kus</t>
  </si>
  <si>
    <t>-726676191</t>
  </si>
  <si>
    <t>https://podminky.urs.cz/item/CS_URS_2021_02/766660728</t>
  </si>
  <si>
    <t>54924002</t>
  </si>
  <si>
    <t>zámek zadlabací 190/140 /20 L s obyčejným klíčem</t>
  </si>
  <si>
    <t>2115887709</t>
  </si>
  <si>
    <t>https://podminky.urs.cz/item/CS_URS_2021_02/54924002</t>
  </si>
  <si>
    <t>22</t>
  </si>
  <si>
    <t>766660729</t>
  </si>
  <si>
    <t>Montáž dveřních doplňků dveřního kování interiérového štítku s klikou</t>
  </si>
  <si>
    <t>1413314772</t>
  </si>
  <si>
    <t>https://podminky.urs.cz/item/CS_URS_2021_02/766660729</t>
  </si>
  <si>
    <t>23</t>
  </si>
  <si>
    <t>54914610</t>
  </si>
  <si>
    <t>kování dveřní vrchní klika včetně rozet a montážního materiálu R BB nerez PK</t>
  </si>
  <si>
    <t>361152302</t>
  </si>
  <si>
    <t>https://podminky.urs.cz/item/CS_URS_2021_02/54914610</t>
  </si>
  <si>
    <t>24</t>
  </si>
  <si>
    <t>766660731</t>
  </si>
  <si>
    <t>Montáž dveřních doplňků dveřního kování bezpečnostního zámku</t>
  </si>
  <si>
    <t>-793535296</t>
  </si>
  <si>
    <t>https://podminky.urs.cz/item/CS_URS_2021_02/766660731</t>
  </si>
  <si>
    <t>25</t>
  </si>
  <si>
    <t>54924004</t>
  </si>
  <si>
    <t>zámek zadlabací 190/140/20 L cylinder</t>
  </si>
  <si>
    <t>-819081934</t>
  </si>
  <si>
    <t>https://podminky.urs.cz/item/CS_URS_2021_02/54924004</t>
  </si>
  <si>
    <t>26</t>
  </si>
  <si>
    <t>766660733</t>
  </si>
  <si>
    <t>Montáž dveřních doplňků dveřního kování bezpečnostního štítku s klikou</t>
  </si>
  <si>
    <t>347470050</t>
  </si>
  <si>
    <t>https://podminky.urs.cz/item/CS_URS_2021_02/766660733</t>
  </si>
  <si>
    <t>27</t>
  </si>
  <si>
    <t>54914120R</t>
  </si>
  <si>
    <t>kování bezpečnostní, koule-klika, tř. 3</t>
  </si>
  <si>
    <t>1915812030</t>
  </si>
  <si>
    <t>28</t>
  </si>
  <si>
    <t>766660739</t>
  </si>
  <si>
    <t>Montáž dveřních doplňků dveřního kování bezpečnostního dveřního kukátka</t>
  </si>
  <si>
    <t>-1230912487</t>
  </si>
  <si>
    <t>https://podminky.urs.cz/item/CS_URS_2021_02/766660739</t>
  </si>
  <si>
    <t>29</t>
  </si>
  <si>
    <t>54915552</t>
  </si>
  <si>
    <t>kukátko-průhledítko panoramatické chrom/mosaz se jmenovkou</t>
  </si>
  <si>
    <t>194049481</t>
  </si>
  <si>
    <t>https://podminky.urs.cz/item/CS_URS_2021_02/54915552</t>
  </si>
  <si>
    <t>30</t>
  </si>
  <si>
    <t>766695212</t>
  </si>
  <si>
    <t>Montáž ostatních truhlářských konstrukcí prahů dveří jednokřídlových, šířky do 100 mm</t>
  </si>
  <si>
    <t>850602118</t>
  </si>
  <si>
    <t>https://podminky.urs.cz/item/CS_URS_2021_02/766695212</t>
  </si>
  <si>
    <t>31</t>
  </si>
  <si>
    <t>61187136</t>
  </si>
  <si>
    <t>práh dveřní dřevěný dubový tl 20mm dl 720mm š 100mm</t>
  </si>
  <si>
    <t>-954060385</t>
  </si>
  <si>
    <t>https://podminky.urs.cz/item/CS_URS_2021_02/61187136</t>
  </si>
  <si>
    <t>766812820</t>
  </si>
  <si>
    <t>Demontáž kuchyňských linek dřevěných nebo kovových včetně skříněk uchycených na stěně, délky do 1500 mm</t>
  </si>
  <si>
    <t>1966285969</t>
  </si>
  <si>
    <t>https://podminky.urs.cz/item/CS_URS_2021_02/766812820</t>
  </si>
  <si>
    <t>2+2+2</t>
  </si>
  <si>
    <t>33</t>
  </si>
  <si>
    <t>766812830</t>
  </si>
  <si>
    <t>Demontáž kuchyňských linek dřevěných nebo kovových včetně skříněk uchycených na stěně, délky přes 1500 do 1800 mm</t>
  </si>
  <si>
    <t>1765911698</t>
  </si>
  <si>
    <t>https://podminky.urs.cz/item/CS_URS_2021_02/766812830</t>
  </si>
  <si>
    <t>1"dolní se dřezem</t>
  </si>
  <si>
    <t>34</t>
  </si>
  <si>
    <t>998766101</t>
  </si>
  <si>
    <t>Přesun hmot pro konstrukce truhlářské stanovený z hmotnosti přesunovaného materiálu vodorovná dopravní vzdálenost do 50 m v objektech výšky do 6 m</t>
  </si>
  <si>
    <t>2105040876</t>
  </si>
  <si>
    <t>https://podminky.urs.cz/item/CS_URS_2021_02/998766101</t>
  </si>
  <si>
    <t>771</t>
  </si>
  <si>
    <t>Podlahy z dlaždic</t>
  </si>
  <si>
    <t>35</t>
  </si>
  <si>
    <t>771151012</t>
  </si>
  <si>
    <t>Příprava podkladu před provedením dlažby samonivelační stěrka min.pevnosti 20 MPa, tloušťky přes 3 do 5 mm</t>
  </si>
  <si>
    <t>1890439105</t>
  </si>
  <si>
    <t>https://podminky.urs.cz/item/CS_URS_2021_02/771151012</t>
  </si>
  <si>
    <t>36</t>
  </si>
  <si>
    <t>771471810</t>
  </si>
  <si>
    <t>Demontáž soklíků z dlaždic keramických kladených do malty rovných</t>
  </si>
  <si>
    <t>-526022504</t>
  </si>
  <si>
    <t>https://podminky.urs.cz/item/CS_URS_2021_02/771471810</t>
  </si>
  <si>
    <t>5"mč 1.01</t>
  </si>
  <si>
    <t>6"mč 1.04</t>
  </si>
  <si>
    <t>37</t>
  </si>
  <si>
    <t>771474113</t>
  </si>
  <si>
    <t>Montáž soklů z dlaždic keramických lepených flexibilním lepidlem rovných, výšky přes 90 do 120 mm</t>
  </si>
  <si>
    <t>-118208604</t>
  </si>
  <si>
    <t>https://podminky.urs.cz/item/CS_URS_2021_02/771474113</t>
  </si>
  <si>
    <t>4,4"mč 1.02</t>
  </si>
  <si>
    <t>38</t>
  </si>
  <si>
    <t>59761277</t>
  </si>
  <si>
    <t>sokl-dlažba keramická slinutá hladká do interiéru i exteriéru 800x95mm</t>
  </si>
  <si>
    <t>-748243632</t>
  </si>
  <si>
    <t>https://podminky.urs.cz/item/CS_URS_2021_02/59761277</t>
  </si>
  <si>
    <t>39</t>
  </si>
  <si>
    <t>771571810</t>
  </si>
  <si>
    <t>Demontáž podlah z dlaždic keramických kladených do malty</t>
  </si>
  <si>
    <t>359604272</t>
  </si>
  <si>
    <t>https://podminky.urs.cz/item/CS_URS_2021_02/771571810</t>
  </si>
  <si>
    <t>40</t>
  </si>
  <si>
    <t>771574153</t>
  </si>
  <si>
    <t>Montáž podlah z dlaždic keramických lepených flexibilním lepidlem velkoformátových hladkých přes 2 do 4 ks/m2</t>
  </si>
  <si>
    <t>-1551209311</t>
  </si>
  <si>
    <t>https://podminky.urs.cz/item/CS_URS_2021_02/771574153</t>
  </si>
  <si>
    <t>41</t>
  </si>
  <si>
    <t>59761008</t>
  </si>
  <si>
    <t>dlažba velkoformátová keramická slinutá hladká do interiéru i exteriéru přes 2 do 4ks/m2</t>
  </si>
  <si>
    <t>1951685579</t>
  </si>
  <si>
    <t>https://podminky.urs.cz/item/CS_URS_2021_02/59761008</t>
  </si>
  <si>
    <t>42</t>
  </si>
  <si>
    <t>998771101</t>
  </si>
  <si>
    <t>Přesun hmot pro podlahy z dlaždic stanovený z hmotnosti přesunovaného materiálu vodorovná dopravní vzdálenost do 50 m v objektech výšky do 6 m</t>
  </si>
  <si>
    <t>-250995823</t>
  </si>
  <si>
    <t>https://podminky.urs.cz/item/CS_URS_2021_02/998771101</t>
  </si>
  <si>
    <t>775</t>
  </si>
  <si>
    <t>Podlahy skládané</t>
  </si>
  <si>
    <t>43</t>
  </si>
  <si>
    <t>775413110</t>
  </si>
  <si>
    <t>Montáž podlahového soklíku nebo lišty obvodové (soklové) dřevěné bez základního nátěru lišty ze dřeva tvrdého nebo měkkého, v přírodní barvě přibíjené, s přetmelením</t>
  </si>
  <si>
    <t>1588115592</t>
  </si>
  <si>
    <t>https://podminky.urs.cz/item/CS_URS_2021_02/775413110</t>
  </si>
  <si>
    <t>18,9"mč 1.05</t>
  </si>
  <si>
    <t>44</t>
  </si>
  <si>
    <t>61418113</t>
  </si>
  <si>
    <t>lišta podlahová dřevěná dub 7x43mm</t>
  </si>
  <si>
    <t>1007163942</t>
  </si>
  <si>
    <t>https://podminky.urs.cz/item/CS_URS_2021_02/61418113</t>
  </si>
  <si>
    <t>45</t>
  </si>
  <si>
    <t>775591919</t>
  </si>
  <si>
    <t>Ostatní práce při opravách dřevěných podlah broušení podlah vlysových, palubkových, parketových nebo mozaikových celkové včetně tmelení s broušením hrubým, středním a jemným</t>
  </si>
  <si>
    <t>-1111291083</t>
  </si>
  <si>
    <t>https://podminky.urs.cz/item/CS_URS_2021_02/775591919</t>
  </si>
  <si>
    <t>22,72"mč 1.05</t>
  </si>
  <si>
    <t>46</t>
  </si>
  <si>
    <t>775591920</t>
  </si>
  <si>
    <t>Ostatní práce při opravách dřevěných podlah dokončovací vysátí</t>
  </si>
  <si>
    <t>110281124</t>
  </si>
  <si>
    <t>https://podminky.urs.cz/item/CS_URS_2021_02/775591920</t>
  </si>
  <si>
    <t>47</t>
  </si>
  <si>
    <t>775591931</t>
  </si>
  <si>
    <t>Ostatní práce při opravách dřevěných podlah dokončovací nátěr olejem a voskování</t>
  </si>
  <si>
    <t>-1248652603</t>
  </si>
  <si>
    <t>https://podminky.urs.cz/item/CS_URS_2021_02/775591931</t>
  </si>
  <si>
    <t>48</t>
  </si>
  <si>
    <t>998775101</t>
  </si>
  <si>
    <t>Přesun hmot pro podlahy skládané stanovený z hmotnosti přesunovaného materiálu vodorovná dopravní vzdálenost do 50 m v objektech výšky do 6 m</t>
  </si>
  <si>
    <t>1940205902</t>
  </si>
  <si>
    <t>https://podminky.urs.cz/item/CS_URS_2021_02/998775101</t>
  </si>
  <si>
    <t>776</t>
  </si>
  <si>
    <t>Podlahy povlakové</t>
  </si>
  <si>
    <t>49</t>
  </si>
  <si>
    <t>776121112</t>
  </si>
  <si>
    <t>Příprava podkladu penetrace vodou ředitelná podlah</t>
  </si>
  <si>
    <t>-1640088771</t>
  </si>
  <si>
    <t>https://podminky.urs.cz/item/CS_URS_2021_02/776121112</t>
  </si>
  <si>
    <t>50</t>
  </si>
  <si>
    <t>776141111</t>
  </si>
  <si>
    <t>Příprava podkladu vyrovnání samonivelační stěrkou podlah min.pevnosti 20 MPa, tloušťky do 3 mm</t>
  </si>
  <si>
    <t>-791698441</t>
  </si>
  <si>
    <t>https://podminky.urs.cz/item/CS_URS_2021_02/776141111</t>
  </si>
  <si>
    <t>51</t>
  </si>
  <si>
    <t>776201812</t>
  </si>
  <si>
    <t>Demontáž povlakových podlahovin lepených ručně s podložkou</t>
  </si>
  <si>
    <t>-1212567896</t>
  </si>
  <si>
    <t>https://podminky.urs.cz/item/CS_URS_2021_02/776201812</t>
  </si>
  <si>
    <t>52</t>
  </si>
  <si>
    <t>776221111</t>
  </si>
  <si>
    <t>Montáž podlahovin z PVC lepením standardním lepidlem z pásů standardních</t>
  </si>
  <si>
    <t>999626473</t>
  </si>
  <si>
    <t>https://podminky.urs.cz/item/CS_URS_2021_02/776221111</t>
  </si>
  <si>
    <t>53</t>
  </si>
  <si>
    <t>28412245</t>
  </si>
  <si>
    <t>krytina podlahová heterogenní š 1,5m tl 2mm</t>
  </si>
  <si>
    <t>888067466</t>
  </si>
  <si>
    <t>https://podminky.urs.cz/item/CS_URS_2021_02/28412245</t>
  </si>
  <si>
    <t>54</t>
  </si>
  <si>
    <t>776411111</t>
  </si>
  <si>
    <t>Montáž soklíků lepením obvodových, výšky do 80 mm</t>
  </si>
  <si>
    <t>-2023012620</t>
  </si>
  <si>
    <t>https://podminky.urs.cz/item/CS_URS_2021_02/776411111</t>
  </si>
  <si>
    <t>11,85-0,9-0,75-0,75-0,9-0,9-1,5-1,1"mč 1.01</t>
  </si>
  <si>
    <t>12,8-0,9"mč 1.04</t>
  </si>
  <si>
    <t>55</t>
  </si>
  <si>
    <t>28411008</t>
  </si>
  <si>
    <t>lišta soklová PVC 16x60mm</t>
  </si>
  <si>
    <t>1137732288</t>
  </si>
  <si>
    <t>https://podminky.urs.cz/item/CS_URS_2021_02/28411008</t>
  </si>
  <si>
    <t>16,95*1,02 'Přepočtené koeficientem množství</t>
  </si>
  <si>
    <t>56</t>
  </si>
  <si>
    <t>776421312</t>
  </si>
  <si>
    <t>Montáž lišt přechodových šroubovaných</t>
  </si>
  <si>
    <t>-687268329</t>
  </si>
  <si>
    <t>https://podminky.urs.cz/item/CS_URS_2021_02/776421312</t>
  </si>
  <si>
    <t>0,8+0,65</t>
  </si>
  <si>
    <t>57</t>
  </si>
  <si>
    <t>55343120</t>
  </si>
  <si>
    <t>profil přechodový Al vrtaný 30mm stříbro</t>
  </si>
  <si>
    <t>1700143841</t>
  </si>
  <si>
    <t>https://podminky.urs.cz/item/CS_URS_2021_02/55343120</t>
  </si>
  <si>
    <t>58</t>
  </si>
  <si>
    <t>998776101</t>
  </si>
  <si>
    <t>Přesun hmot pro podlahy povlakové stanovený z hmotnosti přesunovaného materiálu vodorovná dopravní vzdálenost do 50 m v objektech výšky do 6 m</t>
  </si>
  <si>
    <t>-1885907536</t>
  </si>
  <si>
    <t>https://podminky.urs.cz/item/CS_URS_2021_02/998776101</t>
  </si>
  <si>
    <t>781</t>
  </si>
  <si>
    <t>Dokončovací práce - obklady</t>
  </si>
  <si>
    <t>59</t>
  </si>
  <si>
    <t>781111011</t>
  </si>
  <si>
    <t>Příprava podkladu před provedením obkladu oprášení (ometení) stěny</t>
  </si>
  <si>
    <t>-1630780445</t>
  </si>
  <si>
    <t>https://podminky.urs.cz/item/CS_URS_2021_02/781111011</t>
  </si>
  <si>
    <t>6,7*2,1"mč 1.03</t>
  </si>
  <si>
    <t>60</t>
  </si>
  <si>
    <t>781121011</t>
  </si>
  <si>
    <t>Příprava podkladu před provedením obkladu nátěr penetrační na stěnu</t>
  </si>
  <si>
    <t>1266274269</t>
  </si>
  <si>
    <t>https://podminky.urs.cz/item/CS_URS_2021_02/781121011</t>
  </si>
  <si>
    <t>61</t>
  </si>
  <si>
    <t>781471112</t>
  </si>
  <si>
    <t>Montáž obkladů vnitřních stěn z dlaždic keramických kladených do malty hladkých do 12 ks/m2</t>
  </si>
  <si>
    <t>-607051051</t>
  </si>
  <si>
    <t>https://podminky.urs.cz/item/CS_URS_2021_02/781471112</t>
  </si>
  <si>
    <t>62</t>
  </si>
  <si>
    <t>59761026</t>
  </si>
  <si>
    <t>obklad keramický hladký do 12ks/m2</t>
  </si>
  <si>
    <t>-1110235246</t>
  </si>
  <si>
    <t>https://podminky.urs.cz/item/CS_URS_2021_02/59761026</t>
  </si>
  <si>
    <t>63</t>
  </si>
  <si>
    <t>781471810</t>
  </si>
  <si>
    <t>Demontáž obkladů z dlaždic keramických kladených do malty</t>
  </si>
  <si>
    <t>-1793842452</t>
  </si>
  <si>
    <t>https://podminky.urs.cz/item/CS_URS_2021_02/781471810</t>
  </si>
  <si>
    <t>4,4*1,4"mč 1.02</t>
  </si>
  <si>
    <t>6,7*1,4"mč 1.03</t>
  </si>
  <si>
    <t>4,6*1,35"mč  1.04</t>
  </si>
  <si>
    <t>64</t>
  </si>
  <si>
    <t>998781101</t>
  </si>
  <si>
    <t>Přesun hmot pro obklady keramické stanovený z hmotnosti přesunovaného materiálu vodorovná dopravní vzdálenost do 50 m v objektech výšky do 6 m</t>
  </si>
  <si>
    <t>-1171060199</t>
  </si>
  <si>
    <t>https://podminky.urs.cz/item/CS_URS_2021_02/998781101</t>
  </si>
  <si>
    <t>783</t>
  </si>
  <si>
    <t>Dokončovací práce - nátěry</t>
  </si>
  <si>
    <t>65</t>
  </si>
  <si>
    <t>783106807</t>
  </si>
  <si>
    <t>Odstranění nátěrů z truhlářských konstrukcí odstraňovačem nátěrů s obroušením</t>
  </si>
  <si>
    <t>1123731172</t>
  </si>
  <si>
    <t>https://podminky.urs.cz/item/CS_URS_2021_02/783106807</t>
  </si>
  <si>
    <t>2*0,8*1,97"DVEŘE</t>
  </si>
  <si>
    <t>(0,02*2,1*2)+(0,9*0,02*2)+(0,15*2,1*2)+(0,15*0,9*2)"ZÁRUBEŇ</t>
  </si>
  <si>
    <t>Mezisoučet vnější dveře T01</t>
  </si>
  <si>
    <t>2*((2*0,8*1,97)-(2*(0,651+0,306)))"DVEŘE</t>
  </si>
  <si>
    <t>2*((0,02*2,1*2)+(0,9*0,02*2)+(0,15*2,1*2)+(0,15*0,9*2))"ZÁRUBEŇ</t>
  </si>
  <si>
    <t>Mezisoučet T02</t>
  </si>
  <si>
    <t>2*(2*0,65*1,97)"DVEŘE</t>
  </si>
  <si>
    <t>2*((0,02*2,1*2)+(0,7*0,02*2)+(0,15*2,1*2)+(0,15*0,7*2))"ZÁRUBEŇ</t>
  </si>
  <si>
    <t>Mezisoučet T03</t>
  </si>
  <si>
    <t>2*2*1,1*2,6"dvířka skříně</t>
  </si>
  <si>
    <t>Mezisoučet skříně</t>
  </si>
  <si>
    <t>66</t>
  </si>
  <si>
    <t>783114101</t>
  </si>
  <si>
    <t>Základní nátěr truhlářských konstrukcí jednonásobný syntetický</t>
  </si>
  <si>
    <t>-737663670</t>
  </si>
  <si>
    <t>https://podminky.urs.cz/item/CS_URS_2021_02/783114101</t>
  </si>
  <si>
    <t>67</t>
  </si>
  <si>
    <t>783117101R</t>
  </si>
  <si>
    <t>Krycí nátěr truhlářských konstrukcí dvounásobný syntetický</t>
  </si>
  <si>
    <t>425733964</t>
  </si>
  <si>
    <t>68</t>
  </si>
  <si>
    <t>783152114</t>
  </si>
  <si>
    <t>Tmelení truhlářských konstrukcí lokální, včetně přebroušení tmelených míst rozsahu přes 10 do 30% plochy, tmelem polyesterovým</t>
  </si>
  <si>
    <t>1944846233</t>
  </si>
  <si>
    <t>https://podminky.urs.cz/item/CS_URS_2021_02/783152114</t>
  </si>
  <si>
    <t>69</t>
  </si>
  <si>
    <t>783827125</t>
  </si>
  <si>
    <t>Krycí (ochranný ) nátěr omítek jednonásobný hladkých omítek hladkých, zrnitých tenkovrstvých nebo štukových stupně členitosti 1 a 2 silikonový</t>
  </si>
  <si>
    <t>920436183</t>
  </si>
  <si>
    <t>https://podminky.urs.cz/item/CS_URS_2021_02/783827125</t>
  </si>
  <si>
    <t>784</t>
  </si>
  <si>
    <t>Dokončovací práce - malby a tapety</t>
  </si>
  <si>
    <t>70</t>
  </si>
  <si>
    <t>784111001</t>
  </si>
  <si>
    <t>Oprášení (ometení) podkladu v místnostech výšky do 3,80 m</t>
  </si>
  <si>
    <t>958369355</t>
  </si>
  <si>
    <t>https://podminky.urs.cz/item/CS_URS_2021_02/784111001</t>
  </si>
  <si>
    <t>71</t>
  </si>
  <si>
    <t>784211101</t>
  </si>
  <si>
    <t>Malby z malířských směsí oděruvzdorných za mokra dvojnásobné, bílé za mokra oděruvzdorné výborně v místnostech výšky do 3,80 m</t>
  </si>
  <si>
    <t>349358765</t>
  </si>
  <si>
    <t>https://podminky.urs.cz/item/CS_URS_2021_02/784211101</t>
  </si>
  <si>
    <t>D.1.4a - vytápění</t>
  </si>
  <si>
    <t>Hynek Farka</t>
  </si>
  <si>
    <t xml:space="preserve">    733 - Ústřední vytápění - rozvodné potrubí</t>
  </si>
  <si>
    <t xml:space="preserve">    734 - Ústřední vytápění - armatury</t>
  </si>
  <si>
    <t xml:space="preserve">    735 - Ústřední vytápění - otopná tělesa</t>
  </si>
  <si>
    <t>997013211</t>
  </si>
  <si>
    <t>Vnitrostaveništní doprava suti a vybouraných hmot pro budovy v do 6 m ručně</t>
  </si>
  <si>
    <t>-1923827321</t>
  </si>
  <si>
    <t>997013219</t>
  </si>
  <si>
    <t>Příplatek k vnitrostaveništní dopravě suti a vybouraných hmot za zvětšenou dopravu suti ZKD 10 m</t>
  </si>
  <si>
    <t>-981812007</t>
  </si>
  <si>
    <t>0,227*30 "Přepočtené koeficientem množství</t>
  </si>
  <si>
    <t>Odvoz suti a vybouraných hmot na skládku nebo meziskládku do 1 km se složením</t>
  </si>
  <si>
    <t>-448643429</t>
  </si>
  <si>
    <t>Příplatek k odvozu suti a vybouraných hmot na skládku ZKD 1 km přes 1 km</t>
  </si>
  <si>
    <t>1726758937</t>
  </si>
  <si>
    <t>Poplatek za uložení stavebního odpadu na recyklační skládce (skládkovné) směsného stavebního a demoličního kód odpadu 17 09 04</t>
  </si>
  <si>
    <t>-1934981721</t>
  </si>
  <si>
    <t>733</t>
  </si>
  <si>
    <t>Ústřední vytápění - rozvodné potrubí</t>
  </si>
  <si>
    <t>733110803</t>
  </si>
  <si>
    <t>Demontáž potrubí ocelového závitového DN do 15</t>
  </si>
  <si>
    <t>1401360300</t>
  </si>
  <si>
    <t>733111103</t>
  </si>
  <si>
    <t>Potrubí ocelové závitové černé bezešvé běžné nízkotlaké DN 15</t>
  </si>
  <si>
    <t>1018214131</t>
  </si>
  <si>
    <t>733190107</t>
  </si>
  <si>
    <t>Zkouška těsnosti potrubí ocelové závitové DN do 40</t>
  </si>
  <si>
    <t>-36224123</t>
  </si>
  <si>
    <t>998733201</t>
  </si>
  <si>
    <t>Přesun hmot procentní pro rozvody potrubí v objektech v do 6 m</t>
  </si>
  <si>
    <t>%</t>
  </si>
  <si>
    <t>3169843</t>
  </si>
  <si>
    <t>734</t>
  </si>
  <si>
    <t>Ústřední vytápění - armatury</t>
  </si>
  <si>
    <t>734200821</t>
  </si>
  <si>
    <t>Demontáž armatury závitové se dvěma závity přes G 1/2 do G 1/2</t>
  </si>
  <si>
    <t>-549045565</t>
  </si>
  <si>
    <t>734209113</t>
  </si>
  <si>
    <t>Montáž armatury závitové s dvěma závity G 1/2</t>
  </si>
  <si>
    <t>-1749335418</t>
  </si>
  <si>
    <t>734-R12</t>
  </si>
  <si>
    <t>Termostatický ventil  DN15, úhlový</t>
  </si>
  <si>
    <t>-1284505756</t>
  </si>
  <si>
    <t>734-R15</t>
  </si>
  <si>
    <t>Regulační šroubení DN15, rohové</t>
  </si>
  <si>
    <t>-767478883</t>
  </si>
  <si>
    <t>734-R21</t>
  </si>
  <si>
    <t>Demontáž poměrového indikátoru</t>
  </si>
  <si>
    <t>-1058024130</t>
  </si>
  <si>
    <t>734-R22</t>
  </si>
  <si>
    <t>Zpětná montáž poměrového indikátoru</t>
  </si>
  <si>
    <t>2025677547</t>
  </si>
  <si>
    <t>998734201</t>
  </si>
  <si>
    <t>Přesun hmot procentní pro armatury v objektech v do 6 m</t>
  </si>
  <si>
    <t>-2130142698</t>
  </si>
  <si>
    <t>735</t>
  </si>
  <si>
    <t>Ústřední vytápění - otopná tělesa</t>
  </si>
  <si>
    <t>735000912</t>
  </si>
  <si>
    <t>Vyregulování ventilu nebo kohoutu dvojregulačního s termostatickým ovládáním</t>
  </si>
  <si>
    <t>906357101</t>
  </si>
  <si>
    <t>735111810</t>
  </si>
  <si>
    <t>Demontáž otopného tělesa litinového článkového</t>
  </si>
  <si>
    <t>1346149847</t>
  </si>
  <si>
    <t>2,1" 10/500/150</t>
  </si>
  <si>
    <t>2,52" 12/500/150</t>
  </si>
  <si>
    <t>735117110</t>
  </si>
  <si>
    <t>Odpojení a připojení otopného tělesa litinového po nátěru</t>
  </si>
  <si>
    <t>225425389</t>
  </si>
  <si>
    <t>735118110</t>
  </si>
  <si>
    <t>Zkoušky těsnosti otopných těles litinových článkových vodou</t>
  </si>
  <si>
    <t>228154845</t>
  </si>
  <si>
    <t>735119140</t>
  </si>
  <si>
    <t>Montáž otopného tělesa litinového článkového</t>
  </si>
  <si>
    <t>360509228</t>
  </si>
  <si>
    <t>735164511</t>
  </si>
  <si>
    <t>Montáž otopného tělesa trubkového na stěnu v tělesa do 1500 mm</t>
  </si>
  <si>
    <t>-1444128301</t>
  </si>
  <si>
    <t>735-R01</t>
  </si>
  <si>
    <t>Otopné těleso trubkové KLM 1500.600</t>
  </si>
  <si>
    <t>1913287052</t>
  </si>
  <si>
    <t>735191904</t>
  </si>
  <si>
    <t>Vyčištění otopných těles litinových proplachem vodou</t>
  </si>
  <si>
    <t>-1693134005</t>
  </si>
  <si>
    <t>998735201</t>
  </si>
  <si>
    <t>Přesun hmot procentní pro otopná tělesa v objektech v do 6 m</t>
  </si>
  <si>
    <t>2010761273</t>
  </si>
  <si>
    <t>HZS5004</t>
  </si>
  <si>
    <t>Hodinová zúčtovací sazba - topná zkouška</t>
  </si>
  <si>
    <t>hod</t>
  </si>
  <si>
    <t>1071488881</t>
  </si>
  <si>
    <t>783601345</t>
  </si>
  <si>
    <t>Odmaštění litinových otopných těles odmašťovačem vodou ředitelným před provedením nátěru</t>
  </si>
  <si>
    <t>1916178586</t>
  </si>
  <si>
    <t>783601441</t>
  </si>
  <si>
    <t>Ometením litinových otopných těles před provedením nátěru</t>
  </si>
  <si>
    <t>1116192755</t>
  </si>
  <si>
    <t>783617141</t>
  </si>
  <si>
    <t>Krycí jednonásobný syntetický nátěr litinových otopných těles</t>
  </si>
  <si>
    <t>-1485369181</t>
  </si>
  <si>
    <t>783617601</t>
  </si>
  <si>
    <t>Krycí jednonásobný syntetický nátěr potrubí DN do 50 mm</t>
  </si>
  <si>
    <t>-1094762694</t>
  </si>
  <si>
    <t>D.1.4d - zdravotechnika</t>
  </si>
  <si>
    <t xml:space="preserve"> </t>
  </si>
  <si>
    <t xml:space="preserve">    721 - Zdravotechnika - vnitřní kanalizace</t>
  </si>
  <si>
    <t xml:space="preserve">    722 - Zdravotechnika - vnitřní vodovod</t>
  </si>
  <si>
    <t xml:space="preserve">    723 - Zdravotechnika - vnitřní plynovod</t>
  </si>
  <si>
    <t>612135101</t>
  </si>
  <si>
    <t>Hrubá výplň rýh maltou jakékoli šířky rýhy ve stěnách</t>
  </si>
  <si>
    <t>https://podminky.urs.cz/item/CS_URS_2021_02/612135101</t>
  </si>
  <si>
    <t>40*0,20</t>
  </si>
  <si>
    <t>974031144</t>
  </si>
  <si>
    <t>Vysekání rýh ve zdivu cihelném na maltu vápennou nebo vápenocementovou do hl. 70 mm a šířky do 150 mm</t>
  </si>
  <si>
    <t>https://podminky.urs.cz/item/CS_URS_2021_02/974031144</t>
  </si>
  <si>
    <t>974031164</t>
  </si>
  <si>
    <t>Vysekání rýh ve zdivu cihelném na maltu vápennou nebo vápenocementovou do hl. 150 mm a šířky do 150 mm</t>
  </si>
  <si>
    <t>https://podminky.urs.cz/item/CS_URS_2021_02/974031164</t>
  </si>
  <si>
    <t>998276101</t>
  </si>
  <si>
    <t>Přesun hmot pro trubní vedení hloubené z trub z plastických hmot nebo sklolaminátových pro vodovody nebo kanalizace v otevřeném výkopu dopravní vzdálenost do 15 m</t>
  </si>
  <si>
    <t>https://podminky.urs.cz/item/CS_URS_2021_02/998276101</t>
  </si>
  <si>
    <t>721</t>
  </si>
  <si>
    <t>Zdravotechnika - vnitřní kanalizace</t>
  </si>
  <si>
    <t>721140802</t>
  </si>
  <si>
    <t>Demontáž potrubí z litinových trub odpadních nebo dešťových do DN 100</t>
  </si>
  <si>
    <t>https://podminky.urs.cz/item/CS_URS_2021_02/721140802</t>
  </si>
  <si>
    <t>721171808</t>
  </si>
  <si>
    <t>Demontáž potrubí z novodurových trub odpadních nebo připojovacích přes 75 do D 114</t>
  </si>
  <si>
    <t>https://podminky.urs.cz/item/CS_URS_2021_02/721171808</t>
  </si>
  <si>
    <t>721175201</t>
  </si>
  <si>
    <t>Plastové potrubí odhlučněné třívrstvé připojovací DN 32</t>
  </si>
  <si>
    <t>https://podminky.urs.cz/item/CS_URS_2021_02/721175201</t>
  </si>
  <si>
    <t>721175202</t>
  </si>
  <si>
    <t>Plastové potrubí odhlučněné třívrstvé připojovací DN 40</t>
  </si>
  <si>
    <t>https://podminky.urs.cz/item/CS_URS_2021_02/721175202</t>
  </si>
  <si>
    <t>721175203</t>
  </si>
  <si>
    <t>Plastové potrubí odhlučněné třívrstvé připojovací DN 50</t>
  </si>
  <si>
    <t>https://podminky.urs.cz/item/CS_URS_2021_02/721175203</t>
  </si>
  <si>
    <t>721175205</t>
  </si>
  <si>
    <t>Plastové potrubí odhlučněné třívrstvé připojovací DN 110</t>
  </si>
  <si>
    <t>https://podminky.urs.cz/item/CS_URS_2021_02/721175205</t>
  </si>
  <si>
    <t>721175212</t>
  </si>
  <si>
    <t>Plastové potrubí odhlučněné třívrstvé odpadní (svislé) DN 110</t>
  </si>
  <si>
    <t>https://podminky.urs.cz/item/CS_URS_2021_02/721175212</t>
  </si>
  <si>
    <t>721194103</t>
  </si>
  <si>
    <t>Vyměření přípojek na potrubí vyvedení a upevnění odpadních výpustek DN 32</t>
  </si>
  <si>
    <t>https://podminky.urs.cz/item/CS_URS_2021_02/721194103</t>
  </si>
  <si>
    <t>721194104</t>
  </si>
  <si>
    <t>Vyměření přípojek na potrubí vyvedení a upevnění odpadních výpustek DN 40</t>
  </si>
  <si>
    <t>https://podminky.urs.cz/item/CS_URS_2021_02/721194104</t>
  </si>
  <si>
    <t>721194105</t>
  </si>
  <si>
    <t>Vyměření přípojek na potrubí vyvedení a upevnění odpadních výpustek DN 50</t>
  </si>
  <si>
    <t>https://podminky.urs.cz/item/CS_URS_2021_02/721194105</t>
  </si>
  <si>
    <t>721194109</t>
  </si>
  <si>
    <t>Vyměření přípojek na potrubí vyvedení a upevnění odpadních výpustek DN 110</t>
  </si>
  <si>
    <t>https://podminky.urs.cz/item/CS_URS_2021_02/721194109</t>
  </si>
  <si>
    <t>721290111</t>
  </si>
  <si>
    <t>Zkouška těsnosti kanalizace v objektech vodou do DN 125</t>
  </si>
  <si>
    <t>https://podminky.urs.cz/item/CS_URS_2021_02/721290111</t>
  </si>
  <si>
    <t>4+4+4+2+15</t>
  </si>
  <si>
    <t>998721202</t>
  </si>
  <si>
    <t>Přesun hmot pro vnitřní kanalizace stanovený procentní sazbou (%) z ceny vodorovná dopravní vzdálenost do 50 m v objektech výšky přes 6 do 12 m</t>
  </si>
  <si>
    <t>https://podminky.urs.cz/item/CS_URS_2021_02/998721202</t>
  </si>
  <si>
    <t>722</t>
  </si>
  <si>
    <t>Zdravotechnika - vnitřní vodovod</t>
  </si>
  <si>
    <t>214</t>
  </si>
  <si>
    <t>Krácený rozbor dle vyhlášky 252/2004 Sb. (určený ke kolaudaci)</t>
  </si>
  <si>
    <t>722175002</t>
  </si>
  <si>
    <t>Potrubí z plastových trubek z polypropylenu PP-RCT svařovaných polyfúzně D 20 x 2,8</t>
  </si>
  <si>
    <t>https://podminky.urs.cz/item/CS_URS_2021_02/722175002</t>
  </si>
  <si>
    <t>10,4347826086957*1,15 "Přepočtené koeficientem množství</t>
  </si>
  <si>
    <t>722175003</t>
  </si>
  <si>
    <t>Potrubí z plastových trubek z polypropylenu PP-RCT svařovaných polyfúzně D 25 x 3,5</t>
  </si>
  <si>
    <t>https://podminky.urs.cz/item/CS_URS_2021_02/722175003</t>
  </si>
  <si>
    <t>13,9130434782609*1,15 "Přepočtené koeficientem množství</t>
  </si>
  <si>
    <t>722175005</t>
  </si>
  <si>
    <t>Potrubí z plastových trubek z polypropylenu PP-RCT svařovaných polyfúzně D 40 x 5,5</t>
  </si>
  <si>
    <t>https://podminky.urs.cz/item/CS_URS_2021_02/722175005</t>
  </si>
  <si>
    <t>17,3913043478261*1,15 "Přepočtené koeficientem množství</t>
  </si>
  <si>
    <t>722181251</t>
  </si>
  <si>
    <t>Ochrana potrubí termoizolačními trubicemi z pěnového polyetylenu PE přilepenými v příčných a podélných spojích, tloušťky izolace přes 20 do 25 mm, vnitřního průměru izolace DN do 22 mm</t>
  </si>
  <si>
    <t>https://podminky.urs.cz/item/CS_URS_2021_02/722181251</t>
  </si>
  <si>
    <t>722181252</t>
  </si>
  <si>
    <t>Ochrana potrubí termoizolačními trubicemi z pěnového polyetylenu PE přilepenými v příčných a podélných spojích, tloušťky izolace přes 20 do 25 mm, vnitřního průměru izolace DN přes 22 do 45 mm</t>
  </si>
  <si>
    <t>https://podminky.urs.cz/item/CS_URS_2021_02/722181252</t>
  </si>
  <si>
    <t>722190401</t>
  </si>
  <si>
    <t>Zřízení přípojek na potrubí vyvedení a upevnění výpustek do DN 25</t>
  </si>
  <si>
    <t>https://podminky.urs.cz/item/CS_URS_2021_02/722190401</t>
  </si>
  <si>
    <t>38821303</t>
  </si>
  <si>
    <t>vodoměr bytový s rádiovým modulem suchoběžné se zvýšenou antimagnetickou ochranou DN 15 Q=1,6m3/h R80 T30/90 dl 110mm</t>
  </si>
  <si>
    <t>https://podminky.urs.cz/item/CS_URS_2021_02/38821303</t>
  </si>
  <si>
    <t>722220111</t>
  </si>
  <si>
    <t>Armatury s jedním závitem nástěnky pro výtokový ventil G 1/2"</t>
  </si>
  <si>
    <t>https://podminky.urs.cz/item/CS_URS_2021_02/722220111</t>
  </si>
  <si>
    <t>722220121</t>
  </si>
  <si>
    <t>Armatury s jedním závitem nástěnky pro baterii G 1/2"</t>
  </si>
  <si>
    <t>pár</t>
  </si>
  <si>
    <t>https://podminky.urs.cz/item/CS_URS_2021_02/722220121</t>
  </si>
  <si>
    <t>722220861</t>
  </si>
  <si>
    <t>Demontáž armatur závitových se dvěma závity do G 3/4</t>
  </si>
  <si>
    <t>https://podminky.urs.cz/item/CS_URS_2021_02/722220861</t>
  </si>
  <si>
    <t>722231141</t>
  </si>
  <si>
    <t>Armatury se dvěma závity ventily pojistné rohové G 1/2"</t>
  </si>
  <si>
    <t>https://podminky.urs.cz/item/CS_URS_2021_02/722231141</t>
  </si>
  <si>
    <t>722231202</t>
  </si>
  <si>
    <t>Armatury se dvěma závity ventily redukční tlakové mosazné bez manometru PN 6 do 25 °C G 3/4"</t>
  </si>
  <si>
    <t>https://podminky.urs.cz/item/CS_URS_2021_02/722231202</t>
  </si>
  <si>
    <t>722232123</t>
  </si>
  <si>
    <t>Armatury se dvěma závity kulové kohouty PN 42 do 185 °C plnoprůtokové vnitřní závit G 3/4"</t>
  </si>
  <si>
    <t>https://podminky.urs.cz/item/CS_URS_2021_02/722232123</t>
  </si>
  <si>
    <t>722290226</t>
  </si>
  <si>
    <t>Zkoušky, proplach a desinfekce vodovodního potrubí zkoušky těsnosti vodovodního potrubí závitového do DN 50</t>
  </si>
  <si>
    <t>https://podminky.urs.cz/item/CS_URS_2021_02/722290226</t>
  </si>
  <si>
    <t>12+16+20</t>
  </si>
  <si>
    <t>722290234</t>
  </si>
  <si>
    <t>Zkoušky, proplach a desinfekce vodovodního potrubí proplach a desinfekce vodovodního potrubí do DN 80</t>
  </si>
  <si>
    <t>https://podminky.urs.cz/item/CS_URS_2021_02/722290234</t>
  </si>
  <si>
    <t>55161310</t>
  </si>
  <si>
    <t>sifon umyvadlový s výpustí s mřížkou a zátkou DN 40</t>
  </si>
  <si>
    <t>72</t>
  </si>
  <si>
    <t>https://podminky.urs.cz/item/CS_URS_2021_02/55161310</t>
  </si>
  <si>
    <t>55161118</t>
  </si>
  <si>
    <t>uzávěrka zápachová dřezová nábytková s přípojkou pro myčku a pračku DN 50</t>
  </si>
  <si>
    <t>74</t>
  </si>
  <si>
    <t>https://podminky.urs.cz/item/CS_URS_2021_02/55161118</t>
  </si>
  <si>
    <t>55111982</t>
  </si>
  <si>
    <t>ventil rohový pračkový 3/4"</t>
  </si>
  <si>
    <t>76</t>
  </si>
  <si>
    <t>https://podminky.urs.cz/item/CS_URS_2021_02/55111982</t>
  </si>
  <si>
    <t>55161006</t>
  </si>
  <si>
    <t>souprava odpadní 6/4" pro koupací a sprchové vany</t>
  </si>
  <si>
    <t>sada</t>
  </si>
  <si>
    <t>78</t>
  </si>
  <si>
    <t>https://podminky.urs.cz/item/CS_URS_2021_02/55161006</t>
  </si>
  <si>
    <t>55145003</t>
  </si>
  <si>
    <t>souprava sprchová komplet</t>
  </si>
  <si>
    <t>80</t>
  </si>
  <si>
    <t>https://podminky.urs.cz/item/CS_URS_2021_02/55145003</t>
  </si>
  <si>
    <t>998722202</t>
  </si>
  <si>
    <t>Přesun hmot pro vnitřní vodovod stanovený procentní sazbou (%) z ceny vodorovná dopravní vzdálenost do 50 m v objektech výšky přes 6 do 12 m</t>
  </si>
  <si>
    <t>82</t>
  </si>
  <si>
    <t>https://podminky.urs.cz/item/CS_URS_2021_02/998722202</t>
  </si>
  <si>
    <t>723</t>
  </si>
  <si>
    <t>Zdravotechnika - vnitřní plynovod</t>
  </si>
  <si>
    <t>723111203</t>
  </si>
  <si>
    <t>Potrubí z ocelových trubek závitových černých spojovaných svařováním, bezešvých běžných DN 20</t>
  </si>
  <si>
    <t>84</t>
  </si>
  <si>
    <t>https://podminky.urs.cz/item/CS_URS_2021_02/723111203</t>
  </si>
  <si>
    <t>723190901</t>
  </si>
  <si>
    <t>Opravy plynovodního potrubí uzavření nebo otevření potrubí</t>
  </si>
  <si>
    <t>86</t>
  </si>
  <si>
    <t>https://podminky.urs.cz/item/CS_URS_2021_02/723190901</t>
  </si>
  <si>
    <t>723190907</t>
  </si>
  <si>
    <t>Opravy plynovodního potrubí odvzdušnění a napuštění potrubí</t>
  </si>
  <si>
    <t>88</t>
  </si>
  <si>
    <t>https://podminky.urs.cz/item/CS_URS_2021_02/723190907</t>
  </si>
  <si>
    <t>723190909</t>
  </si>
  <si>
    <t>Opravy plynovodního potrubí neúřední zkouška těsnosti dosavadního potrubí</t>
  </si>
  <si>
    <t>90</t>
  </si>
  <si>
    <t>https://podminky.urs.cz/item/CS_URS_2021_02/723190909</t>
  </si>
  <si>
    <t>723230102</t>
  </si>
  <si>
    <t>Armatury se dvěma závity s protipožární armaturou PN 5 kulové uzávěry přímé závity vnitřní G 1/2" FF</t>
  </si>
  <si>
    <t>92</t>
  </si>
  <si>
    <t>https://podminky.urs.cz/item/CS_URS_2021_02/723230102</t>
  </si>
  <si>
    <t>723231162</t>
  </si>
  <si>
    <t>Armatury se dvěma závity kohouty kulové PN 42 do 185°C plnoprůtokové vnitřní závit těžká řada G 1/2"</t>
  </si>
  <si>
    <t>94</t>
  </si>
  <si>
    <t>https://podminky.urs.cz/item/CS_URS_2021_02/723231162</t>
  </si>
  <si>
    <t>998723202</t>
  </si>
  <si>
    <t>Přesun hmot pro vnitřní plynovod stanovený procentní sazbou (%) z ceny vodorovná dopravní vzdálenost do 50 m v objektech výšky přes 6 do 12 m</t>
  </si>
  <si>
    <t>96</t>
  </si>
  <si>
    <t>https://podminky.urs.cz/item/CS_URS_2021_02/998723202</t>
  </si>
  <si>
    <t>725110811</t>
  </si>
  <si>
    <t>Demontáž klozetů splachovacích s nádrží nebo tlakovým splachovačem</t>
  </si>
  <si>
    <t>98</t>
  </si>
  <si>
    <t>https://podminky.urs.cz/item/CS_URS_2021_02/725110811</t>
  </si>
  <si>
    <t>725112171</t>
  </si>
  <si>
    <t>Zařízení záchodů kombi klozety s hlubokým splachováním odpad vodorovný</t>
  </si>
  <si>
    <t>100</t>
  </si>
  <si>
    <t>https://podminky.urs.cz/item/CS_URS_2021_02/725112171</t>
  </si>
  <si>
    <t>725210821</t>
  </si>
  <si>
    <t>Demontáž umyvadel bez výtokových armatur umyvadel</t>
  </si>
  <si>
    <t>102</t>
  </si>
  <si>
    <t>https://podminky.urs.cz/item/CS_URS_2021_02/725210821</t>
  </si>
  <si>
    <t>725211602</t>
  </si>
  <si>
    <t>Umyvadla keramická bílá bez výtokových armatur připevněná na stěnu šrouby bez sloupu nebo krytu na sifon, šířka umyvadla 550 mm</t>
  </si>
  <si>
    <t>104</t>
  </si>
  <si>
    <t>https://podminky.urs.cz/item/CS_URS_2021_02/725211602</t>
  </si>
  <si>
    <t>725211701</t>
  </si>
  <si>
    <t>Umyvadla keramická bílá bez výtokových armatur připevněná na stěnu šrouby malá (umývátka) stěnová 400 mm</t>
  </si>
  <si>
    <t>106</t>
  </si>
  <si>
    <t>https://podminky.urs.cz/item/CS_URS_2021_02/725211701</t>
  </si>
  <si>
    <t>725220831</t>
  </si>
  <si>
    <t>Demontáž van litinových včetně obezdívky</t>
  </si>
  <si>
    <t>108</t>
  </si>
  <si>
    <t>https://podminky.urs.cz/item/CS_URS_2021_02/725220831</t>
  </si>
  <si>
    <t>73</t>
  </si>
  <si>
    <t>725241512</t>
  </si>
  <si>
    <t>Sprchové vaničky keramické čtvercové 800x800 mm</t>
  </si>
  <si>
    <t>110</t>
  </si>
  <si>
    <t>https://podminky.urs.cz/item/CS_URS_2021_02/725241512</t>
  </si>
  <si>
    <t>725244522</t>
  </si>
  <si>
    <t>Sprchové dveře a zástěny zástěny sprchové rohové čtvercové/obdélníkové rámové se skleněnou výplní tl. 4 a 5 mm dveře posuvné dvoudílné, vstup z rohu, na vaničku 800x800 mm</t>
  </si>
  <si>
    <t>112</t>
  </si>
  <si>
    <t>https://podminky.urs.cz/item/CS_URS_2021_02/725244522</t>
  </si>
  <si>
    <t>725310823</t>
  </si>
  <si>
    <t>Demontáž dřezů jednodílných bez výtokových armatur vestavěných v kuchyňských sestavách</t>
  </si>
  <si>
    <t>114</t>
  </si>
  <si>
    <t>https://podminky.urs.cz/item/CS_URS_2021_02/725310823</t>
  </si>
  <si>
    <t>725813111</t>
  </si>
  <si>
    <t>Ventily rohové bez připojovací trubičky nebo flexi hadičky G 1/2"</t>
  </si>
  <si>
    <t>116</t>
  </si>
  <si>
    <t>https://podminky.urs.cz/item/CS_URS_2021_02/725813111</t>
  </si>
  <si>
    <t>725821325</t>
  </si>
  <si>
    <t>Baterie dřezové stojánkové pákové s otáčivým ústím a délkou ramínka 220 mm</t>
  </si>
  <si>
    <t>118</t>
  </si>
  <si>
    <t>https://podminky.urs.cz/item/CS_URS_2021_02/725821325</t>
  </si>
  <si>
    <t>725822611</t>
  </si>
  <si>
    <t>Baterie umyvadlové stojánkové pákové bez výpusti</t>
  </si>
  <si>
    <t>120</t>
  </si>
  <si>
    <t>https://podminky.urs.cz/item/CS_URS_2021_02/725822611</t>
  </si>
  <si>
    <t>725841312</t>
  </si>
  <si>
    <t>Baterie sprchové nástěnné pákové</t>
  </si>
  <si>
    <t>122</t>
  </si>
  <si>
    <t>https://podminky.urs.cz/item/CS_URS_2021_02/725841312</t>
  </si>
  <si>
    <t>75</t>
  </si>
  <si>
    <t>725865311</t>
  </si>
  <si>
    <t>Zápachové uzávěrky zařizovacích předmětů pro vany sprchových koutů s kulovým kloubem na odtoku DN 40/50</t>
  </si>
  <si>
    <t>124</t>
  </si>
  <si>
    <t>https://podminky.urs.cz/item/CS_URS_2021_02/725865311</t>
  </si>
  <si>
    <t>998725202</t>
  </si>
  <si>
    <t>Přesun hmot pro zařizovací předměty stanovený procentní sazbou (%) z ceny vodorovná dopravní vzdálenost do 50 m v objektech výšky přes 6 do 12 m</t>
  </si>
  <si>
    <t>126</t>
  </si>
  <si>
    <t>https://podminky.urs.cz/item/CS_URS_2021_02/998725202</t>
  </si>
  <si>
    <t>D.1.4g - elektroinstalace</t>
  </si>
  <si>
    <t>Ing. Marek Punčochář</t>
  </si>
  <si>
    <t>D01 - MATERIÁL - ELEKTROINSTALACE</t>
  </si>
  <si>
    <t xml:space="preserve">    D1 - Instalační krabice (CPV 284 220 00-6)</t>
  </si>
  <si>
    <t xml:space="preserve">    D2 - Nosné prvky pro uložení vodičů (CPV 284 223 00-9)</t>
  </si>
  <si>
    <t xml:space="preserve">    D3 - SLABOPROUD - materiál</t>
  </si>
  <si>
    <t xml:space="preserve">    D4 - Svítidla (CPV 315 000 00-1)</t>
  </si>
  <si>
    <t xml:space="preserve">    D5 - Ventilátory (CPV 297 141 00-8)</t>
  </si>
  <si>
    <t xml:space="preserve">    D6 - Vodiče (CPV 313 000 00-9)</t>
  </si>
  <si>
    <t xml:space="preserve">    D7 - Vypínače (CPV 312 120 00-5)</t>
  </si>
  <si>
    <t xml:space="preserve">    D8 - Zásuvky (CPV 312 241 00-3)</t>
  </si>
  <si>
    <t>D02 - MONTÁŽ - ELEKTROINSTALACE</t>
  </si>
  <si>
    <t xml:space="preserve">    D10 - Hodinové zúčtovací sazby</t>
  </si>
  <si>
    <t xml:space="preserve">    D11 - Montáže</t>
  </si>
  <si>
    <t xml:space="preserve">    D12 - SLABOPROUD - montáž</t>
  </si>
  <si>
    <t xml:space="preserve">    D13 - SLABOPROUD - stavební práce</t>
  </si>
  <si>
    <t xml:space="preserve">    D14 - Stavební práce</t>
  </si>
  <si>
    <t>D03 - MATERIÁL - ROZVADĚČ RB</t>
  </si>
  <si>
    <t xml:space="preserve">    D15 - Přístrojová náplň</t>
  </si>
  <si>
    <t xml:space="preserve">    D16 - Rozvaděčové skříně, příslušenství</t>
  </si>
  <si>
    <t>D04 - MONTÁŽ - ROZVADĚČ RB (CPV 453 100 00-3)</t>
  </si>
  <si>
    <t xml:space="preserve">    D17 - Hodinové zúčtovací sazby</t>
  </si>
  <si>
    <t xml:space="preserve">    D18 - Montáž přístrojů</t>
  </si>
  <si>
    <t>D01</t>
  </si>
  <si>
    <t>MATERIÁL - ELEKTROINSTALACE</t>
  </si>
  <si>
    <t>D1</t>
  </si>
  <si>
    <t>Instalační krabice (CPV 284 220 00-6)</t>
  </si>
  <si>
    <t>Pol1</t>
  </si>
  <si>
    <t>instalační krabice, 460x380x120</t>
  </si>
  <si>
    <t>ks</t>
  </si>
  <si>
    <t>938746567</t>
  </si>
  <si>
    <t>Pol2</t>
  </si>
  <si>
    <t>KO KRABICE KU 68 - 1902</t>
  </si>
  <si>
    <t>KS</t>
  </si>
  <si>
    <t>104232837</t>
  </si>
  <si>
    <t>D2</t>
  </si>
  <si>
    <t>Nosné prvky pro uložení vodičů (CPV 284 223 00-9)</t>
  </si>
  <si>
    <t>Pol3</t>
  </si>
  <si>
    <t>KO TRUBKA 2323 PVC</t>
  </si>
  <si>
    <t>-1013124898</t>
  </si>
  <si>
    <t>D3</t>
  </si>
  <si>
    <t>SLABOPROUD - materiál</t>
  </si>
  <si>
    <t>Pol4</t>
  </si>
  <si>
    <t>Bytový zvonek</t>
  </si>
  <si>
    <t>-586210424</t>
  </si>
  <si>
    <t>Pol5</t>
  </si>
  <si>
    <t>Zásuvka pro STA pod omítku barva bílá</t>
  </si>
  <si>
    <t>-2076580039</t>
  </si>
  <si>
    <t>Pol6</t>
  </si>
  <si>
    <t>Zvonkové tlačítko</t>
  </si>
  <si>
    <t>-1551561557</t>
  </si>
  <si>
    <t>D4</t>
  </si>
  <si>
    <t>Svítidla (CPV 315 000 00-1)</t>
  </si>
  <si>
    <t>Pol7</t>
  </si>
  <si>
    <t>Objímka + LED žárovka 14W</t>
  </si>
  <si>
    <t>-595036229</t>
  </si>
  <si>
    <t>Pol8</t>
  </si>
  <si>
    <t>Svítidlo - nad umyvadlo, LED 21, IP44</t>
  </si>
  <si>
    <t>59592873</t>
  </si>
  <si>
    <t>Pol9</t>
  </si>
  <si>
    <t>Svítidlo, stropní, 27W, LED, IP54</t>
  </si>
  <si>
    <t>1791498404</t>
  </si>
  <si>
    <t>D5</t>
  </si>
  <si>
    <t>Ventilátory (CPV 297 141 00-8)</t>
  </si>
  <si>
    <t>Pol10</t>
  </si>
  <si>
    <t>Ventilátor, 13W, 95m3/hod, 100mm</t>
  </si>
  <si>
    <t>393130253</t>
  </si>
  <si>
    <t>Pol11</t>
  </si>
  <si>
    <t>sada pro montáž ventilátoru</t>
  </si>
  <si>
    <t>54485274</t>
  </si>
  <si>
    <t>D6</t>
  </si>
  <si>
    <t>Vodiče (CPV 313 000 00-9)</t>
  </si>
  <si>
    <t>Pol12</t>
  </si>
  <si>
    <t>KABEL CYKY 3C x 1.5</t>
  </si>
  <si>
    <t>2128428148</t>
  </si>
  <si>
    <t>Pol13</t>
  </si>
  <si>
    <t>KABEL CYKY 3C x 2.5</t>
  </si>
  <si>
    <t>-581325291</t>
  </si>
  <si>
    <t>Pol14</t>
  </si>
  <si>
    <t>KABEL CYKY 5C x 2.5</t>
  </si>
  <si>
    <t>329912246</t>
  </si>
  <si>
    <t>Pol15</t>
  </si>
  <si>
    <t>KABEL CYKY 5C x10</t>
  </si>
  <si>
    <t>-216963595</t>
  </si>
  <si>
    <t>Pol16</t>
  </si>
  <si>
    <t>VODIC HO7 V-U 2.5 ZL/Z (CY)</t>
  </si>
  <si>
    <t>-1561119137</t>
  </si>
  <si>
    <t>Pol17</t>
  </si>
  <si>
    <t>VODIC HO7 V-U 6 ZL/Z (CY)</t>
  </si>
  <si>
    <t>-625495203</t>
  </si>
  <si>
    <t>D7</t>
  </si>
  <si>
    <t>Vypínače (CPV 312 120 00-5)</t>
  </si>
  <si>
    <t>Pol18</t>
  </si>
  <si>
    <t>Doběhové relé DT3 do inst. krabice</t>
  </si>
  <si>
    <t>-765334263</t>
  </si>
  <si>
    <t>Pol19</t>
  </si>
  <si>
    <t>Sporáková kombinace vestavná</t>
  </si>
  <si>
    <t>-750843632</t>
  </si>
  <si>
    <t>Pol20</t>
  </si>
  <si>
    <t>Tlačítko TANGO (komplet) barva - bílá</t>
  </si>
  <si>
    <t>1811519096</t>
  </si>
  <si>
    <t>Pol21</t>
  </si>
  <si>
    <t>Vypínač TANGO 01 (komplet) barva - bílá</t>
  </si>
  <si>
    <t>-1672216785</t>
  </si>
  <si>
    <t>Pol22</t>
  </si>
  <si>
    <t>Vypínač TANGO 06 (komplet) barva - bílá</t>
  </si>
  <si>
    <t>1972236484</t>
  </si>
  <si>
    <t>D8</t>
  </si>
  <si>
    <t>Zásuvky (CPV 312 241 00-3)</t>
  </si>
  <si>
    <t>Pol23</t>
  </si>
  <si>
    <t>Zásuvka dvojitá 230V/16A pod omítku barva bílá-pootočené dutinky</t>
  </si>
  <si>
    <t>999743288</t>
  </si>
  <si>
    <t>Pol24</t>
  </si>
  <si>
    <t>Zásuvka jednoduchá 230V/16A pod omítku barva bílá- bezpečnostní clonky</t>
  </si>
  <si>
    <t>2046961392</t>
  </si>
  <si>
    <t>D02</t>
  </si>
  <si>
    <t>MONTÁŽ - ELEKTROINSTALACE</t>
  </si>
  <si>
    <t>D10</t>
  </si>
  <si>
    <t>Hodinové zúčtovací sazby</t>
  </si>
  <si>
    <t>Pol25</t>
  </si>
  <si>
    <t>Demontáž stávající instalace vč. likvidace matriálu</t>
  </si>
  <si>
    <t>-283428568</t>
  </si>
  <si>
    <t>Pol26</t>
  </si>
  <si>
    <t>Koordinace s profesemi</t>
  </si>
  <si>
    <t>-1698626379</t>
  </si>
  <si>
    <t>Pol27</t>
  </si>
  <si>
    <t>Monáž nástěnné rozvodnice</t>
  </si>
  <si>
    <t>-1317516104</t>
  </si>
  <si>
    <t>Pol28</t>
  </si>
  <si>
    <t>Nepředvídatelné náklady a práce spojené s rekonstrukcí</t>
  </si>
  <si>
    <t>737597200</t>
  </si>
  <si>
    <t>Pol29</t>
  </si>
  <si>
    <t>Pomocné práce,kompletace</t>
  </si>
  <si>
    <t>-1129869728</t>
  </si>
  <si>
    <t>Pol30</t>
  </si>
  <si>
    <t>Pospojování vodovodních baterií,místní pospojování</t>
  </si>
  <si>
    <t>1174427035</t>
  </si>
  <si>
    <t>Pol31</t>
  </si>
  <si>
    <t>Spolupráce s investorem</t>
  </si>
  <si>
    <t>1209137893</t>
  </si>
  <si>
    <t>Pol32</t>
  </si>
  <si>
    <t>Spolupráce s revizním technikem</t>
  </si>
  <si>
    <t>-1000050678</t>
  </si>
  <si>
    <t>Pol33</t>
  </si>
  <si>
    <t>Úprava stávajícího rozvaděče</t>
  </si>
  <si>
    <t>-112292961</t>
  </si>
  <si>
    <t>Pol34</t>
  </si>
  <si>
    <t>Výchozí revize s vypracováním revizní zprávy</t>
  </si>
  <si>
    <t>-517124708</t>
  </si>
  <si>
    <t>Pol35</t>
  </si>
  <si>
    <t>Zakreslení skutečného provedení</t>
  </si>
  <si>
    <t>138865493</t>
  </si>
  <si>
    <t>D11</t>
  </si>
  <si>
    <t>Montáže</t>
  </si>
  <si>
    <t>210010313</t>
  </si>
  <si>
    <t>Montáž krabice KT 250 s víčkem bez zap</t>
  </si>
  <si>
    <t>88385448</t>
  </si>
  <si>
    <t>210203002</t>
  </si>
  <si>
    <t>Montáž svítidla</t>
  </si>
  <si>
    <t>2131747679</t>
  </si>
  <si>
    <t>210290741</t>
  </si>
  <si>
    <t>Montáž bez zapojení el.motor do 1 kW</t>
  </si>
  <si>
    <t>-949975465</t>
  </si>
  <si>
    <t>210150481</t>
  </si>
  <si>
    <t>Montáž časového relé DT3</t>
  </si>
  <si>
    <t>1724848809</t>
  </si>
  <si>
    <t>210010331</t>
  </si>
  <si>
    <t>Montáž přístrojové krabice bez zapojení</t>
  </si>
  <si>
    <t>-113355665</t>
  </si>
  <si>
    <t>210010006</t>
  </si>
  <si>
    <t>Montáž trubky ohebná el.instalační (pod) typ 23 48mm</t>
  </si>
  <si>
    <t>1997879656</t>
  </si>
  <si>
    <t>210800117</t>
  </si>
  <si>
    <t>Položení kabelu pod omítku</t>
  </si>
  <si>
    <t>1496183046</t>
  </si>
  <si>
    <t>210100001</t>
  </si>
  <si>
    <t>Ukončení vodiče v rozvaděči vč.zap.a konc.do 2.5mm2</t>
  </si>
  <si>
    <t>682560451</t>
  </si>
  <si>
    <t>210110082</t>
  </si>
  <si>
    <t>Zapojení sporákové přípojky typ 39563-23C zápust.vč.doutn.</t>
  </si>
  <si>
    <t>189467652</t>
  </si>
  <si>
    <t>Pol36</t>
  </si>
  <si>
    <t>Zapojení vypínače zapuštěného</t>
  </si>
  <si>
    <t>-898971269</t>
  </si>
  <si>
    <t>210111012</t>
  </si>
  <si>
    <t>Zapojení zásuvky polozap./zapuštěné 10/16A 250V 2P+Z</t>
  </si>
  <si>
    <t>1263842783</t>
  </si>
  <si>
    <t>D12</t>
  </si>
  <si>
    <t>SLABOPROUD - montáž</t>
  </si>
  <si>
    <t>210010311</t>
  </si>
  <si>
    <t>Montáž krabice přístrojové (KP 68) kruh. bez zapojení</t>
  </si>
  <si>
    <t>1523697260</t>
  </si>
  <si>
    <t>210111003</t>
  </si>
  <si>
    <t>Zapojení SLP zásuvky</t>
  </si>
  <si>
    <t>-1772499940</t>
  </si>
  <si>
    <t>215142130</t>
  </si>
  <si>
    <t>Montáž zvonkového tlačítka</t>
  </si>
  <si>
    <t>1318337046</t>
  </si>
  <si>
    <t>215142130.1</t>
  </si>
  <si>
    <t>Montáž zvonku</t>
  </si>
  <si>
    <t>111974732</t>
  </si>
  <si>
    <t>D13</t>
  </si>
  <si>
    <t>SLABOPROUD - stavební práce</t>
  </si>
  <si>
    <t>97303-1616</t>
  </si>
  <si>
    <t>Sekání zdi cihlové, kapsy-krab.&lt;100x100x50mm</t>
  </si>
  <si>
    <t>-284043261</t>
  </si>
  <si>
    <t>D14</t>
  </si>
  <si>
    <t>Stavební práce</t>
  </si>
  <si>
    <t>892946451</t>
  </si>
  <si>
    <t>97303-1619</t>
  </si>
  <si>
    <t>Sekání zdi cihlové, kapsy-krab.&lt;150x150x100mm</t>
  </si>
  <si>
    <t>-1525357057</t>
  </si>
  <si>
    <t>97408-2113</t>
  </si>
  <si>
    <t>Vysekání rýhy do stěny, omítka váp.š.do 50mm</t>
  </si>
  <si>
    <t>-1695132797</t>
  </si>
  <si>
    <t>97408-2212</t>
  </si>
  <si>
    <t>Vysekání rýhy do stěny, omítka-cem.š.do 30mm</t>
  </si>
  <si>
    <t>824443143</t>
  </si>
  <si>
    <t>D03</t>
  </si>
  <si>
    <t>MATERIÁL - ROZVADĚČ RB</t>
  </si>
  <si>
    <t>D15</t>
  </si>
  <si>
    <t>Přístrojová náplň</t>
  </si>
  <si>
    <t>F204 AC-40/0.03</t>
  </si>
  <si>
    <t>Chránič,cit na ~ proud,4pól,Idn=30mA,In=40A</t>
  </si>
  <si>
    <t>-761038664</t>
  </si>
  <si>
    <t>Pol37</t>
  </si>
  <si>
    <t>Jistič 1 pól. 2A, char.C, 10 kA</t>
  </si>
  <si>
    <t>516826536</t>
  </si>
  <si>
    <t>Pol38</t>
  </si>
  <si>
    <t>Jistič 1 pól. 16A, char.B, 10 kA</t>
  </si>
  <si>
    <t>-1923529625</t>
  </si>
  <si>
    <t>Pol39</t>
  </si>
  <si>
    <t>Jistič 3 pól. 16A, char.B, 10 kA</t>
  </si>
  <si>
    <t>1109425663</t>
  </si>
  <si>
    <t>Pol40</t>
  </si>
  <si>
    <t>Pr. chránič s nadpr.ochr. 2p., 10A/B, 0,03A</t>
  </si>
  <si>
    <t>-101938234</t>
  </si>
  <si>
    <t>Pol41</t>
  </si>
  <si>
    <t>ŘADOVÁ SVORKA RSA 2,5</t>
  </si>
  <si>
    <t>342537450</t>
  </si>
  <si>
    <t>Pol42</t>
  </si>
  <si>
    <t>ŘADOVÁ SVORKA RSA 25</t>
  </si>
  <si>
    <t>1315859213</t>
  </si>
  <si>
    <t>OVR T12 25 255 TS</t>
  </si>
  <si>
    <t>Svodič přepětí B+C, Iimp=25kA, Un=255V, 1pól</t>
  </si>
  <si>
    <t>217708586</t>
  </si>
  <si>
    <t>Pol43</t>
  </si>
  <si>
    <t>Systémový pomocný materiál pro sestavení rozvaděče</t>
  </si>
  <si>
    <t>-998477285</t>
  </si>
  <si>
    <t>OT 45 E3</t>
  </si>
  <si>
    <t>Vypínač otočný, řada OT..E, 40 A</t>
  </si>
  <si>
    <t>-1506630230</t>
  </si>
  <si>
    <t>D16</t>
  </si>
  <si>
    <t>Rozvaděčové skříně, příslušenství</t>
  </si>
  <si>
    <t>Pol44</t>
  </si>
  <si>
    <t>Nástěnná rozvodnice pro 72 modulů 500x550x161mm, IP44/20</t>
  </si>
  <si>
    <t>1318758815</t>
  </si>
  <si>
    <t>D04</t>
  </si>
  <si>
    <t>MONTÁŽ - ROZVADĚČ RB (CPV 453 100 00-3)</t>
  </si>
  <si>
    <t>D17</t>
  </si>
  <si>
    <t>Pol45</t>
  </si>
  <si>
    <t>Kompletace rozvaděče</t>
  </si>
  <si>
    <t>-1003449866</t>
  </si>
  <si>
    <t>D18</t>
  </si>
  <si>
    <t>Montáž přístrojů</t>
  </si>
  <si>
    <t>Pol46</t>
  </si>
  <si>
    <t>Montáž jističe 1-pól.</t>
  </si>
  <si>
    <t>-845865667</t>
  </si>
  <si>
    <t>Pol47</t>
  </si>
  <si>
    <t>Montáž jističe 3-pól.</t>
  </si>
  <si>
    <t>-1941160179</t>
  </si>
  <si>
    <t>Pol48</t>
  </si>
  <si>
    <t>Montáž vypínače</t>
  </si>
  <si>
    <t>-1133085238</t>
  </si>
  <si>
    <t>Pol49</t>
  </si>
  <si>
    <t>Montáž chrániče</t>
  </si>
  <si>
    <t>136990694</t>
  </si>
  <si>
    <t>Pol50</t>
  </si>
  <si>
    <t>Montáž přepěťové ochrany</t>
  </si>
  <si>
    <t>926260858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</si>
  <si>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</si>
  <si>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</si>
  <si>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</si>
  <si>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</si>
  <si>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8"/>
        <rFont val="Arial CE"/>
        <charset val="238"/>
      </rPr>
      <t xml:space="preserve">Rekapitulace stavby </t>
    </r>
    <r>
      <rPr>
        <sz val="8"/>
        <rFont val="Arial CE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</si>
  <si>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8"/>
        <rFont val="Arial CE"/>
        <charset val="238"/>
      </rPr>
      <t>Rekapitulace stavby</t>
    </r>
    <r>
      <rPr>
        <sz val="8"/>
        <rFont val="Arial CE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</si>
  <si>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</si>
  <si>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</si>
  <si>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b/>
        <sz val="8"/>
        <rFont val="Arial CE"/>
        <charset val="238"/>
      </rPr>
      <t>Rekapitulace objektů stavby a soupisů prací</t>
    </r>
    <r>
      <rPr>
        <sz val="8"/>
        <rFont val="Arial CE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</si>
  <si>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</si>
  <si>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</si>
  <si>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</si>
  <si>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</si>
  <si>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</si>
  <si>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</si>
  <si>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</si>
  <si>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</si>
  <si>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</si>
  <si>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</si>
  <si>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</si>
  <si>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</si>
  <si>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</si>
  <si>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i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</si>
  <si>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</si>
  <si>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b/>
        <sz val="8"/>
        <rFont val="Arial CE"/>
        <charset val="238"/>
      </rPr>
      <t>Krycí list soupisu</t>
    </r>
    <r>
      <rPr>
        <sz val="8"/>
        <rFont val="Arial CE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</si>
  <si>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</si>
  <si>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8"/>
        <rFont val="Arial CE"/>
        <charset val="238"/>
      </rPr>
      <t>Rekapitulace členění soupisu prací</t>
    </r>
    <r>
      <rPr>
        <sz val="8"/>
        <rFont val="Arial CE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</si>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</sst>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49" x14ac:knownFonts="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0000A8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  <family val="1"/>
      <charset val="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family val="2"/>
      <charset val="238"/>
      <scheme val="minor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family val="2"/>
      <charset val="238"/>
    </font>
    <font>
      <b/>
      <sz val="16"/>
      <name val="Trebuchet MS"/>
      <family val="2"/>
      <charset val="238"/>
    </font>
    <font>
      <b/>
      <sz val="11"/>
      <name val="Trebuchet MS"/>
      <family val="2"/>
      <charset val="238"/>
    </font>
    <font>
      <sz val="8"/>
      <name val="Arial CE"/>
      <charset val="238"/>
    </font>
    <font>
      <sz val="9"/>
      <name val="Trebuchet MS"/>
      <family val="2"/>
      <charset val="238"/>
    </font>
    <font>
      <sz val="10"/>
      <name val="Trebuchet MS"/>
      <family val="2"/>
      <charset val="238"/>
    </font>
    <font>
      <sz val="11"/>
      <name val="Trebuchet MS"/>
      <family val="2"/>
      <charset val="238"/>
    </font>
    <font>
      <b/>
      <sz val="9"/>
      <name val="Trebuchet MS"/>
      <family val="2"/>
      <charset val="238"/>
    </font>
    <font>
      <b/>
      <sz val="8"/>
      <name val="Arial CE"/>
      <charset val="238"/>
    </font>
    <font>
      <u/>
      <sz val="11"/>
      <color theme="10"/>
      <name val="Calibri"/>
      <family val="2"/>
      <charset val="238"/>
      <scheme val="minor"/>
    </font>
    <font>
      <i/>
      <sz val="8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7" fillId="0" borderId="0" applyNumberFormat="0" applyFill="0" applyBorder="0" applyAlignment="0" applyProtection="0"/>
  </cellStyleXfs>
  <cellXfs count="330">
    <xf numFmtId="0" fontId="0" fillId="0" borderId="0" xfId="0"/>
    <xf numFmtId="0" fontId="0" fillId="0" borderId="0" xfId="0"/>
    <xf numFmtId="0" fontId="0" fillId="0" borderId="0" xfId="0" applyAlignment="1">
      <alignment horizontal="center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" fontId="21" fillId="3" borderId="23" xfId="0" applyNumberFormat="1" applyFont="1" applyFill="1" applyBorder="1" applyAlignment="1" applyProtection="1">
      <alignment vertical="center"/>
      <protection locked="0"/>
    </xf>
    <xf numFmtId="0" fontId="0" fillId="0" borderId="0" xfId="0" applyFont="1" applyAlignment="1" applyProtection="1">
      <alignment vertical="center"/>
      <protection locked="0"/>
    </xf>
    <xf numFmtId="0" fontId="10" fillId="0" borderId="0" xfId="0" applyFont="1" applyAlignment="1" applyProtection="1">
      <alignment vertical="center"/>
      <protection locked="0"/>
    </xf>
    <xf numFmtId="4" fontId="36" fillId="3" borderId="23" xfId="0" applyNumberFormat="1" applyFont="1" applyFill="1" applyBorder="1" applyAlignment="1" applyProtection="1">
      <alignment vertical="center"/>
      <protection locked="0"/>
    </xf>
    <xf numFmtId="167" fontId="21" fillId="3" borderId="23" xfId="0" applyNumberFormat="1" applyFont="1" applyFill="1" applyBorder="1" applyAlignment="1" applyProtection="1">
      <alignment vertical="center"/>
      <protection locked="0"/>
    </xf>
    <xf numFmtId="0" fontId="0" fillId="0" borderId="0" xfId="0" applyAlignment="1">
      <alignment vertical="top"/>
    </xf>
    <xf numFmtId="0" fontId="38" fillId="0" borderId="24" xfId="0" applyFont="1" applyBorder="1" applyAlignment="1">
      <alignment vertical="center" wrapText="1"/>
    </xf>
    <xf numFmtId="0" fontId="38" fillId="0" borderId="25" xfId="0" applyFont="1" applyBorder="1" applyAlignment="1">
      <alignment vertical="center" wrapText="1"/>
    </xf>
    <xf numFmtId="0" fontId="38" fillId="0" borderId="26" xfId="0" applyFont="1" applyBorder="1" applyAlignment="1">
      <alignment vertical="center" wrapText="1"/>
    </xf>
    <xf numFmtId="0" fontId="38" fillId="0" borderId="27" xfId="0" applyFont="1" applyBorder="1" applyAlignment="1">
      <alignment horizontal="center" vertical="center" wrapText="1"/>
    </xf>
    <xf numFmtId="0" fontId="38" fillId="0" borderId="28" xfId="0" applyFont="1" applyBorder="1" applyAlignment="1">
      <alignment horizontal="center" vertical="center" wrapText="1"/>
    </xf>
    <xf numFmtId="0" fontId="38" fillId="0" borderId="27" xfId="0" applyFont="1" applyBorder="1" applyAlignment="1">
      <alignment vertical="center" wrapText="1"/>
    </xf>
    <xf numFmtId="0" fontId="38" fillId="0" borderId="28" xfId="0" applyFont="1" applyBorder="1" applyAlignment="1">
      <alignment vertical="center" wrapText="1"/>
    </xf>
    <xf numFmtId="0" fontId="40" fillId="0" borderId="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left" vertical="center" wrapText="1"/>
    </xf>
    <xf numFmtId="0" fontId="42" fillId="0" borderId="27" xfId="0" applyFont="1" applyBorder="1" applyAlignment="1">
      <alignment vertical="center" wrapText="1"/>
    </xf>
    <xf numFmtId="0" fontId="41" fillId="0" borderId="1" xfId="0" applyFont="1" applyBorder="1" applyAlignment="1">
      <alignment vertical="center" wrapText="1"/>
    </xf>
    <xf numFmtId="0" fontId="41" fillId="0" borderId="1" xfId="0" applyFont="1" applyBorder="1" applyAlignment="1">
      <alignment horizontal="left" vertical="center"/>
    </xf>
    <xf numFmtId="0" fontId="41" fillId="0" borderId="1" xfId="0" applyFont="1" applyBorder="1" applyAlignment="1">
      <alignment vertical="center"/>
    </xf>
    <xf numFmtId="49" fontId="41" fillId="0" borderId="1" xfId="0" applyNumberFormat="1" applyFont="1" applyBorder="1" applyAlignment="1">
      <alignment vertical="center" wrapText="1"/>
    </xf>
    <xf numFmtId="0" fontId="38" fillId="0" borderId="30" xfId="0" applyFont="1" applyBorder="1" applyAlignment="1">
      <alignment vertical="center" wrapText="1"/>
    </xf>
    <xf numFmtId="0" fontId="43" fillId="0" borderId="29" xfId="0" applyFont="1" applyBorder="1" applyAlignment="1">
      <alignment vertical="center" wrapText="1"/>
    </xf>
    <xf numFmtId="0" fontId="38" fillId="0" borderId="31" xfId="0" applyFont="1" applyBorder="1" applyAlignment="1">
      <alignment vertical="center" wrapText="1"/>
    </xf>
    <xf numFmtId="0" fontId="38" fillId="0" borderId="1" xfId="0" applyFont="1" applyBorder="1" applyAlignment="1">
      <alignment vertical="top"/>
    </xf>
    <xf numFmtId="0" fontId="38" fillId="0" borderId="0" xfId="0" applyFont="1" applyAlignment="1">
      <alignment vertical="top"/>
    </xf>
    <xf numFmtId="0" fontId="38" fillId="0" borderId="24" xfId="0" applyFont="1" applyBorder="1" applyAlignment="1">
      <alignment horizontal="left" vertical="center"/>
    </xf>
    <xf numFmtId="0" fontId="38" fillId="0" borderId="25" xfId="0" applyFont="1" applyBorder="1" applyAlignment="1">
      <alignment horizontal="left" vertical="center"/>
    </xf>
    <xf numFmtId="0" fontId="38" fillId="0" borderId="26" xfId="0" applyFont="1" applyBorder="1" applyAlignment="1">
      <alignment horizontal="left" vertical="center"/>
    </xf>
    <xf numFmtId="0" fontId="38" fillId="0" borderId="27" xfId="0" applyFont="1" applyBorder="1" applyAlignment="1">
      <alignment horizontal="left" vertical="center"/>
    </xf>
    <xf numFmtId="0" fontId="38" fillId="0" borderId="28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/>
    </xf>
    <xf numFmtId="0" fontId="44" fillId="0" borderId="0" xfId="0" applyFont="1" applyAlignment="1">
      <alignment horizontal="left" vertical="center"/>
    </xf>
    <xf numFmtId="0" fontId="40" fillId="0" borderId="29" xfId="0" applyFont="1" applyBorder="1" applyAlignment="1">
      <alignment horizontal="left" vertical="center"/>
    </xf>
    <xf numFmtId="0" fontId="40" fillId="0" borderId="29" xfId="0" applyFont="1" applyBorder="1" applyAlignment="1">
      <alignment horizontal="center" vertical="center"/>
    </xf>
    <xf numFmtId="0" fontId="44" fillId="0" borderId="29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2" fillId="0" borderId="0" xfId="0" applyFont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1" fillId="0" borderId="1" xfId="0" applyFont="1" applyBorder="1" applyAlignment="1">
      <alignment horizontal="center" vertical="center"/>
    </xf>
    <xf numFmtId="0" fontId="41" fillId="0" borderId="0" xfId="0" applyFont="1" applyAlignment="1">
      <alignment horizontal="left" vertical="center"/>
    </xf>
    <xf numFmtId="0" fontId="42" fillId="0" borderId="27" xfId="0" applyFont="1" applyBorder="1" applyAlignment="1">
      <alignment horizontal="left" vertical="center"/>
    </xf>
    <xf numFmtId="0" fontId="41" fillId="0" borderId="1" xfId="0" applyFont="1" applyFill="1" applyBorder="1" applyAlignment="1">
      <alignment horizontal="left" vertical="center"/>
    </xf>
    <xf numFmtId="0" fontId="41" fillId="0" borderId="1" xfId="0" applyFont="1" applyFill="1" applyBorder="1" applyAlignment="1">
      <alignment horizontal="center" vertical="center"/>
    </xf>
    <xf numFmtId="0" fontId="38" fillId="0" borderId="30" xfId="0" applyFont="1" applyBorder="1" applyAlignment="1">
      <alignment horizontal="left" vertical="center"/>
    </xf>
    <xf numFmtId="0" fontId="43" fillId="0" borderId="29" xfId="0" applyFont="1" applyBorder="1" applyAlignment="1">
      <alignment horizontal="left" vertical="center"/>
    </xf>
    <xf numFmtId="0" fontId="38" fillId="0" borderId="31" xfId="0" applyFont="1" applyBorder="1" applyAlignment="1">
      <alignment horizontal="left" vertical="center"/>
    </xf>
    <xf numFmtId="0" fontId="38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42" fillId="0" borderId="29" xfId="0" applyFont="1" applyBorder="1" applyAlignment="1">
      <alignment horizontal="left" vertical="center"/>
    </xf>
    <xf numFmtId="0" fontId="38" fillId="0" borderId="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center" vertical="center" wrapText="1"/>
    </xf>
    <xf numFmtId="0" fontId="38" fillId="0" borderId="24" xfId="0" applyFont="1" applyBorder="1" applyAlignment="1">
      <alignment horizontal="left" vertical="center" wrapText="1"/>
    </xf>
    <xf numFmtId="0" fontId="38" fillId="0" borderId="25" xfId="0" applyFont="1" applyBorder="1" applyAlignment="1">
      <alignment horizontal="left" vertical="center" wrapText="1"/>
    </xf>
    <xf numFmtId="0" fontId="38" fillId="0" borderId="26" xfId="0" applyFont="1" applyBorder="1" applyAlignment="1">
      <alignment horizontal="left" vertical="center" wrapText="1"/>
    </xf>
    <xf numFmtId="0" fontId="38" fillId="0" borderId="27" xfId="0" applyFont="1" applyBorder="1" applyAlignment="1">
      <alignment horizontal="left" vertical="center" wrapText="1"/>
    </xf>
    <xf numFmtId="0" fontId="38" fillId="0" borderId="28" xfId="0" applyFont="1" applyBorder="1" applyAlignment="1">
      <alignment horizontal="left" vertical="center" wrapText="1"/>
    </xf>
    <xf numFmtId="0" fontId="44" fillId="0" borderId="27" xfId="0" applyFont="1" applyBorder="1" applyAlignment="1">
      <alignment horizontal="left" vertical="center" wrapText="1"/>
    </xf>
    <xf numFmtId="0" fontId="44" fillId="0" borderId="28" xfId="0" applyFont="1" applyBorder="1" applyAlignment="1">
      <alignment horizontal="left" vertical="center" wrapText="1"/>
    </xf>
    <xf numFmtId="0" fontId="42" fillId="0" borderId="27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center"/>
    </xf>
    <xf numFmtId="0" fontId="42" fillId="0" borderId="28" xfId="0" applyFont="1" applyBorder="1" applyAlignment="1">
      <alignment horizontal="left" vertical="center" wrapText="1"/>
    </xf>
    <xf numFmtId="0" fontId="42" fillId="0" borderId="28" xfId="0" applyFont="1" applyBorder="1" applyAlignment="1">
      <alignment horizontal="left" vertical="center"/>
    </xf>
    <xf numFmtId="0" fontId="42" fillId="0" borderId="30" xfId="0" applyFont="1" applyBorder="1" applyAlignment="1">
      <alignment horizontal="left" vertical="center" wrapText="1"/>
    </xf>
    <xf numFmtId="0" fontId="42" fillId="0" borderId="29" xfId="0" applyFont="1" applyBorder="1" applyAlignment="1">
      <alignment horizontal="left" vertical="center" wrapText="1"/>
    </xf>
    <xf numFmtId="0" fontId="42" fillId="0" borderId="3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left" vertical="top"/>
    </xf>
    <xf numFmtId="0" fontId="41" fillId="0" borderId="1" xfId="0" applyFont="1" applyBorder="1" applyAlignment="1">
      <alignment horizontal="center" vertical="top"/>
    </xf>
    <xf numFmtId="0" fontId="42" fillId="0" borderId="30" xfId="0" applyFont="1" applyBorder="1" applyAlignment="1">
      <alignment horizontal="left" vertical="center"/>
    </xf>
    <xf numFmtId="0" fontId="42" fillId="0" borderId="31" xfId="0" applyFont="1" applyBorder="1" applyAlignment="1">
      <alignment horizontal="left" vertical="center"/>
    </xf>
    <xf numFmtId="0" fontId="42" fillId="0" borderId="1" xfId="0" applyFont="1" applyBorder="1" applyAlignment="1">
      <alignment horizontal="center" vertical="center"/>
    </xf>
    <xf numFmtId="0" fontId="44" fillId="0" borderId="0" xfId="0" applyFont="1" applyAlignment="1">
      <alignment vertical="center"/>
    </xf>
    <xf numFmtId="0" fontId="40" fillId="0" borderId="1" xfId="0" applyFont="1" applyBorder="1" applyAlignment="1">
      <alignment vertical="center"/>
    </xf>
    <xf numFmtId="0" fontId="44" fillId="0" borderId="29" xfId="0" applyFont="1" applyBorder="1" applyAlignment="1">
      <alignment vertical="center"/>
    </xf>
    <xf numFmtId="0" fontId="40" fillId="0" borderId="29" xfId="0" applyFont="1" applyBorder="1" applyAlignment="1">
      <alignment vertical="center"/>
    </xf>
    <xf numFmtId="0" fontId="41" fillId="0" borderId="1" xfId="0" applyFont="1" applyBorder="1" applyAlignment="1">
      <alignment vertical="top"/>
    </xf>
    <xf numFmtId="49" fontId="41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40" fillId="0" borderId="29" xfId="0" applyFont="1" applyBorder="1" applyAlignment="1">
      <alignment horizontal="left"/>
    </xf>
    <xf numFmtId="0" fontId="44" fillId="0" borderId="29" xfId="0" applyFont="1" applyBorder="1" applyAlignment="1"/>
    <xf numFmtId="0" fontId="38" fillId="0" borderId="27" xfId="0" applyFont="1" applyBorder="1" applyAlignment="1">
      <alignment vertical="top"/>
    </xf>
    <xf numFmtId="0" fontId="38" fillId="0" borderId="28" xfId="0" applyFont="1" applyBorder="1" applyAlignment="1">
      <alignment vertical="top"/>
    </xf>
    <xf numFmtId="0" fontId="38" fillId="0" borderId="30" xfId="0" applyFont="1" applyBorder="1" applyAlignment="1">
      <alignment vertical="top"/>
    </xf>
    <xf numFmtId="0" fontId="38" fillId="0" borderId="29" xfId="0" applyFont="1" applyBorder="1" applyAlignment="1">
      <alignment vertical="top"/>
    </xf>
    <xf numFmtId="0" fontId="38" fillId="0" borderId="31" xfId="0" applyFont="1" applyBorder="1" applyAlignment="1">
      <alignment vertical="top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0" fontId="2" fillId="3" borderId="0" xfId="0" applyFont="1" applyFill="1" applyAlignment="1" applyProtection="1">
      <alignment horizontal="left" vertical="center"/>
      <protection locked="0"/>
    </xf>
    <xf numFmtId="0" fontId="39" fillId="0" borderId="1" xfId="0" applyFont="1" applyBorder="1" applyAlignment="1">
      <alignment horizontal="center" vertical="center"/>
    </xf>
    <xf numFmtId="0" fontId="39" fillId="0" borderId="1" xfId="0" applyFont="1" applyBorder="1" applyAlignment="1">
      <alignment horizontal="center" vertical="center" wrapText="1"/>
    </xf>
    <xf numFmtId="0" fontId="40" fillId="0" borderId="29" xfId="0" applyFont="1" applyBorder="1" applyAlignment="1">
      <alignment horizontal="left"/>
    </xf>
    <xf numFmtId="0" fontId="41" fillId="0" borderId="1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top"/>
    </xf>
    <xf numFmtId="0" fontId="41" fillId="0" borderId="1" xfId="0" applyFont="1" applyBorder="1" applyAlignment="1">
      <alignment horizontal="left" vertical="center" wrapText="1"/>
    </xf>
    <xf numFmtId="0" fontId="40" fillId="0" borderId="29" xfId="0" applyFont="1" applyBorder="1" applyAlignment="1">
      <alignment horizontal="left" wrapText="1"/>
    </xf>
    <xf numFmtId="49" fontId="41" fillId="0" borderId="1" xfId="0" applyNumberFormat="1" applyFont="1" applyBorder="1" applyAlignment="1">
      <alignment horizontal="left" vertical="center" wrapText="1"/>
    </xf>
    <xf numFmtId="0" fontId="12" fillId="0" borderId="0" xfId="0" applyFont="1" applyAlignment="1" applyProtection="1">
      <alignment horizontal="left" vertical="center"/>
    </xf>
    <xf numFmtId="0" fontId="0" fillId="0" borderId="0" xfId="0" applyProtection="1"/>
    <xf numFmtId="0" fontId="13" fillId="2" borderId="0" xfId="0" applyFont="1" applyFill="1" applyAlignment="1" applyProtection="1">
      <alignment horizontal="center" vertical="center"/>
    </xf>
    <xf numFmtId="0" fontId="0" fillId="0" borderId="0" xfId="0" applyProtection="1"/>
    <xf numFmtId="0" fontId="0" fillId="0" borderId="0" xfId="0" applyFont="1" applyAlignment="1" applyProtection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 applyProtection="1"/>
    <xf numFmtId="0" fontId="14" fillId="0" borderId="0" xfId="0" applyFont="1" applyAlignment="1" applyProtection="1">
      <alignment horizontal="left" vertical="center"/>
    </xf>
    <xf numFmtId="0" fontId="13" fillId="0" borderId="0" xfId="0" applyFont="1" applyAlignment="1" applyProtection="1">
      <alignment horizontal="left" vertical="center"/>
    </xf>
    <xf numFmtId="0" fontId="15" fillId="0" borderId="0" xfId="0" applyFont="1" applyAlignment="1" applyProtection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6" fillId="0" borderId="0" xfId="0" applyFont="1" applyAlignment="1" applyProtection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6" fillId="0" borderId="0" xfId="0" applyFont="1" applyAlignment="1" applyProtection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 applyProtection="1">
      <alignment vertical="center"/>
    </xf>
    <xf numFmtId="0" fontId="0" fillId="0" borderId="4" xfId="0" applyFont="1" applyBorder="1" applyAlignment="1" applyProtection="1">
      <alignment vertical="center"/>
    </xf>
    <xf numFmtId="0" fontId="17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7" fillId="0" borderId="6" xfId="0" applyNumberFormat="1" applyFont="1" applyBorder="1" applyAlignment="1" applyProtection="1">
      <alignment vertical="center"/>
    </xf>
    <xf numFmtId="0" fontId="0" fillId="0" borderId="6" xfId="0" applyFont="1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0" xfId="0" applyFont="1" applyAlignment="1" applyProtection="1">
      <alignment vertical="center"/>
    </xf>
    <xf numFmtId="0" fontId="1" fillId="0" borderId="4" xfId="0" applyFont="1" applyBorder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0" fontId="1" fillId="0" borderId="0" xfId="0" applyFont="1" applyAlignment="1" applyProtection="1">
      <alignment vertical="center"/>
    </xf>
    <xf numFmtId="4" fontId="18" fillId="0" borderId="0" xfId="0" applyNumberFormat="1" applyFont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4" fillId="4" borderId="7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4" fillId="4" borderId="8" xfId="0" applyFont="1" applyFill="1" applyBorder="1" applyAlignment="1" applyProtection="1">
      <alignment horizontal="center" vertical="center"/>
    </xf>
    <xf numFmtId="0" fontId="4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4" fontId="4" fillId="4" borderId="8" xfId="0" applyNumberFormat="1" applyFont="1" applyFill="1" applyBorder="1" applyAlignment="1" applyProtection="1">
      <alignment vertical="center"/>
    </xf>
    <xf numFmtId="0" fontId="0" fillId="4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19" fillId="0" borderId="12" xfId="0" applyFont="1" applyBorder="1" applyAlignment="1" applyProtection="1">
      <alignment horizontal="center" vertical="center"/>
    </xf>
    <xf numFmtId="0" fontId="19" fillId="0" borderId="13" xfId="0" applyFont="1" applyBorder="1" applyAlignment="1" applyProtection="1">
      <alignment horizontal="left" vertical="center"/>
    </xf>
    <xf numFmtId="0" fontId="0" fillId="0" borderId="13" xfId="0" applyBorder="1" applyAlignment="1" applyProtection="1">
      <alignment vertical="center"/>
    </xf>
    <xf numFmtId="0" fontId="0" fillId="0" borderId="14" xfId="0" applyBorder="1" applyAlignment="1" applyProtection="1">
      <alignment vertical="center"/>
    </xf>
    <xf numFmtId="0" fontId="20" fillId="0" borderId="15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1" fillId="5" borderId="7" xfId="0" applyFont="1" applyFill="1" applyBorder="1" applyAlignment="1" applyProtection="1">
      <alignment horizontal="center" vertical="center"/>
    </xf>
    <xf numFmtId="0" fontId="21" fillId="5" borderId="8" xfId="0" applyFont="1" applyFill="1" applyBorder="1" applyAlignment="1" applyProtection="1">
      <alignment horizontal="left" vertical="center"/>
    </xf>
    <xf numFmtId="0" fontId="0" fillId="5" borderId="8" xfId="0" applyFont="1" applyFill="1" applyBorder="1" applyAlignment="1" applyProtection="1">
      <alignment vertical="center"/>
    </xf>
    <xf numFmtId="0" fontId="21" fillId="5" borderId="8" xfId="0" applyFont="1" applyFill="1" applyBorder="1" applyAlignment="1" applyProtection="1">
      <alignment horizontal="center" vertical="center"/>
    </xf>
    <xf numFmtId="0" fontId="21" fillId="5" borderId="8" xfId="0" applyFont="1" applyFill="1" applyBorder="1" applyAlignment="1" applyProtection="1">
      <alignment horizontal="right" vertical="center"/>
    </xf>
    <xf numFmtId="0" fontId="21" fillId="5" borderId="9" xfId="0" applyFont="1" applyFill="1" applyBorder="1" applyAlignment="1" applyProtection="1">
      <alignment horizontal="center" vertical="center"/>
    </xf>
    <xf numFmtId="0" fontId="22" fillId="0" borderId="17" xfId="0" applyFont="1" applyBorder="1" applyAlignment="1" applyProtection="1">
      <alignment horizontal="center" vertical="center" wrapText="1"/>
    </xf>
    <xf numFmtId="0" fontId="22" fillId="0" borderId="18" xfId="0" applyFont="1" applyBorder="1" applyAlignment="1" applyProtection="1">
      <alignment horizontal="center" vertical="center" wrapText="1"/>
    </xf>
    <xf numFmtId="0" fontId="22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4" fontId="19" fillId="0" borderId="15" xfId="0" applyNumberFormat="1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6" xfId="0" applyNumberFormat="1" applyFont="1" applyBorder="1" applyAlignment="1" applyProtection="1">
      <alignment vertical="center"/>
    </xf>
    <xf numFmtId="0" fontId="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horizontal="left" vertical="center"/>
    </xf>
    <xf numFmtId="0" fontId="25" fillId="0" borderId="0" xfId="1" applyFont="1" applyAlignment="1" applyProtection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0" fontId="27" fillId="0" borderId="0" xfId="0" applyFont="1" applyAlignment="1" applyProtection="1">
      <alignment vertical="center"/>
    </xf>
    <xf numFmtId="4" fontId="27" fillId="0" borderId="0" xfId="0" applyNumberFormat="1" applyFont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4" fontId="28" fillId="0" borderId="15" xfId="0" applyNumberFormat="1" applyFont="1" applyBorder="1" applyAlignment="1" applyProtection="1">
      <alignment vertical="center"/>
    </xf>
    <xf numFmtId="4" fontId="28" fillId="0" borderId="0" xfId="0" applyNumberFormat="1" applyFont="1" applyBorder="1" applyAlignment="1" applyProtection="1">
      <alignment vertical="center"/>
    </xf>
    <xf numFmtId="166" fontId="28" fillId="0" borderId="0" xfId="0" applyNumberFormat="1" applyFont="1" applyBorder="1" applyAlignment="1" applyProtection="1">
      <alignment vertical="center"/>
    </xf>
    <xf numFmtId="4" fontId="28" fillId="0" borderId="16" xfId="0" applyNumberFormat="1" applyFont="1" applyBorder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5" fillId="0" borderId="0" xfId="0" applyFont="1" applyAlignment="1" applyProtection="1">
      <alignment horizontal="left" vertical="center"/>
    </xf>
    <xf numFmtId="4" fontId="28" fillId="0" borderId="20" xfId="0" applyNumberFormat="1" applyFont="1" applyBorder="1" applyAlignment="1" applyProtection="1">
      <alignment vertical="center"/>
    </xf>
    <xf numFmtId="4" fontId="28" fillId="0" borderId="21" xfId="0" applyNumberFormat="1" applyFont="1" applyBorder="1" applyAlignment="1" applyProtection="1">
      <alignment vertical="center"/>
    </xf>
    <xf numFmtId="166" fontId="28" fillId="0" borderId="21" xfId="0" applyNumberFormat="1" applyFont="1" applyBorder="1" applyAlignment="1" applyProtection="1">
      <alignment vertical="center"/>
    </xf>
    <xf numFmtId="4" fontId="28" fillId="0" borderId="22" xfId="0" applyNumberFormat="1" applyFont="1" applyBorder="1" applyAlignment="1" applyProtection="1">
      <alignment vertical="center"/>
    </xf>
    <xf numFmtId="49" fontId="2" fillId="0" borderId="0" xfId="0" applyNumberFormat="1" applyFont="1" applyAlignment="1" applyProtection="1">
      <alignment horizontal="left" vertical="center"/>
      <protection locked="0"/>
    </xf>
    <xf numFmtId="0" fontId="29" fillId="0" borderId="0" xfId="0" applyFont="1" applyAlignment="1" applyProtection="1">
      <alignment horizontal="left" vertical="center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0" xfId="0" applyFont="1" applyAlignment="1" applyProtection="1">
      <alignment vertical="center" wrapText="1"/>
    </xf>
    <xf numFmtId="0" fontId="0" fillId="0" borderId="4" xfId="0" applyFont="1" applyBorder="1" applyAlignment="1" applyProtection="1">
      <alignment vertical="center" wrapText="1"/>
    </xf>
    <xf numFmtId="0" fontId="0" fillId="0" borderId="4" xfId="0" applyBorder="1" applyAlignment="1" applyProtection="1">
      <alignment vertical="center" wrapText="1"/>
    </xf>
    <xf numFmtId="0" fontId="0" fillId="0" borderId="0" xfId="0" applyAlignment="1" applyProtection="1">
      <alignment vertical="center" wrapText="1"/>
    </xf>
    <xf numFmtId="0" fontId="17" fillId="0" borderId="0" xfId="0" applyFont="1" applyAlignment="1" applyProtection="1">
      <alignment horizontal="left" vertical="center"/>
    </xf>
    <xf numFmtId="4" fontId="23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0" fontId="20" fillId="0" borderId="0" xfId="0" applyFont="1" applyAlignment="1" applyProtection="1">
      <alignment horizontal="left" vertical="center"/>
    </xf>
    <xf numFmtId="4" fontId="1" fillId="0" borderId="0" xfId="0" applyNumberFormat="1" applyFont="1" applyAlignment="1" applyProtection="1">
      <alignment vertical="center"/>
    </xf>
    <xf numFmtId="164" fontId="1" fillId="0" borderId="0" xfId="0" applyNumberFormat="1" applyFont="1" applyAlignment="1" applyProtection="1">
      <alignment horizontal="right" vertical="center"/>
    </xf>
    <xf numFmtId="0" fontId="0" fillId="5" borderId="0" xfId="0" applyFont="1" applyFill="1" applyAlignment="1" applyProtection="1">
      <alignment vertical="center"/>
    </xf>
    <xf numFmtId="0" fontId="4" fillId="5" borderId="7" xfId="0" applyFont="1" applyFill="1" applyBorder="1" applyAlignment="1" applyProtection="1">
      <alignment horizontal="left" vertical="center"/>
    </xf>
    <xf numFmtId="0" fontId="4" fillId="5" borderId="8" xfId="0" applyFont="1" applyFill="1" applyBorder="1" applyAlignment="1" applyProtection="1">
      <alignment horizontal="right" vertical="center"/>
    </xf>
    <xf numFmtId="0" fontId="4" fillId="5" borderId="8" xfId="0" applyFont="1" applyFill="1" applyBorder="1" applyAlignment="1" applyProtection="1">
      <alignment horizontal="center" vertical="center"/>
    </xf>
    <xf numFmtId="4" fontId="4" fillId="5" borderId="8" xfId="0" applyNumberFormat="1" applyFont="1" applyFill="1" applyBorder="1" applyAlignment="1" applyProtection="1">
      <alignment vertical="center"/>
    </xf>
    <xf numFmtId="0" fontId="0" fillId="5" borderId="9" xfId="0" applyFont="1" applyFill="1" applyBorder="1" applyAlignment="1" applyProtection="1">
      <alignment vertical="center"/>
    </xf>
    <xf numFmtId="0" fontId="2" fillId="0" borderId="0" xfId="0" applyFont="1" applyAlignment="1" applyProtection="1">
      <alignment horizontal="left" vertical="center" wrapText="1"/>
    </xf>
    <xf numFmtId="0" fontId="21" fillId="5" borderId="0" xfId="0" applyFont="1" applyFill="1" applyAlignment="1" applyProtection="1">
      <alignment horizontal="left" vertical="center"/>
    </xf>
    <xf numFmtId="0" fontId="21" fillId="5" borderId="0" xfId="0" applyFont="1" applyFill="1" applyAlignment="1" applyProtection="1">
      <alignment horizontal="right" vertical="center"/>
    </xf>
    <xf numFmtId="0" fontId="30" fillId="0" borderId="0" xfId="0" applyFont="1" applyAlignment="1" applyProtection="1">
      <alignment horizontal="left" vertical="center"/>
    </xf>
    <xf numFmtId="0" fontId="6" fillId="0" borderId="0" xfId="0" applyFont="1" applyAlignment="1" applyProtection="1">
      <alignment vertical="center"/>
    </xf>
    <xf numFmtId="0" fontId="6" fillId="0" borderId="4" xfId="0" applyFont="1" applyBorder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0" fillId="0" borderId="0" xfId="0" applyFont="1" applyAlignment="1" applyProtection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1" fillId="5" borderId="17" xfId="0" applyFont="1" applyFill="1" applyBorder="1" applyAlignment="1" applyProtection="1">
      <alignment horizontal="center" vertical="center" wrapText="1"/>
    </xf>
    <xf numFmtId="0" fontId="21" fillId="5" borderId="18" xfId="0" applyFont="1" applyFill="1" applyBorder="1" applyAlignment="1" applyProtection="1">
      <alignment horizontal="center" vertical="center" wrapText="1"/>
    </xf>
    <xf numFmtId="0" fontId="21" fillId="5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 wrapText="1"/>
    </xf>
    <xf numFmtId="4" fontId="23" fillId="0" borderId="0" xfId="0" applyNumberFormat="1" applyFont="1" applyAlignment="1" applyProtection="1"/>
    <xf numFmtId="166" fontId="31" fillId="0" borderId="13" xfId="0" applyNumberFormat="1" applyFont="1" applyBorder="1" applyAlignment="1" applyProtection="1"/>
    <xf numFmtId="166" fontId="31" fillId="0" borderId="14" xfId="0" applyNumberFormat="1" applyFont="1" applyBorder="1" applyAlignment="1" applyProtection="1"/>
    <xf numFmtId="4" fontId="32" fillId="0" borderId="0" xfId="0" applyNumberFormat="1" applyFont="1" applyAlignment="1" applyProtection="1">
      <alignment vertical="center"/>
    </xf>
    <xf numFmtId="0" fontId="8" fillId="0" borderId="0" xfId="0" applyFont="1" applyAlignment="1" applyProtection="1"/>
    <xf numFmtId="0" fontId="8" fillId="0" borderId="4" xfId="0" applyFont="1" applyBorder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4" fontId="6" fillId="0" borderId="0" xfId="0" applyNumberFormat="1" applyFont="1" applyAlignment="1" applyProtection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 applyProtection="1">
      <alignment horizontal="center"/>
    </xf>
    <xf numFmtId="4" fontId="8" fillId="0" borderId="0" xfId="0" applyNumberFormat="1" applyFont="1" applyAlignment="1" applyProtection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1" fillId="0" borderId="23" xfId="0" applyFont="1" applyBorder="1" applyAlignment="1" applyProtection="1">
      <alignment horizontal="center" vertical="center"/>
    </xf>
    <xf numFmtId="49" fontId="21" fillId="0" borderId="23" xfId="0" applyNumberFormat="1" applyFont="1" applyBorder="1" applyAlignment="1" applyProtection="1">
      <alignment horizontal="left" vertical="center" wrapText="1"/>
    </xf>
    <xf numFmtId="0" fontId="21" fillId="0" borderId="23" xfId="0" applyFont="1" applyBorder="1" applyAlignment="1" applyProtection="1">
      <alignment horizontal="left" vertical="center" wrapText="1"/>
    </xf>
    <xf numFmtId="0" fontId="21" fillId="0" borderId="23" xfId="0" applyFont="1" applyBorder="1" applyAlignment="1" applyProtection="1">
      <alignment horizontal="center" vertical="center" wrapText="1"/>
    </xf>
    <xf numFmtId="167" fontId="21" fillId="0" borderId="23" xfId="0" applyNumberFormat="1" applyFont="1" applyBorder="1" applyAlignment="1" applyProtection="1">
      <alignment vertical="center"/>
    </xf>
    <xf numFmtId="4" fontId="21" fillId="0" borderId="23" xfId="0" applyNumberFormat="1" applyFont="1" applyBorder="1" applyAlignment="1" applyProtection="1">
      <alignment vertical="center"/>
    </xf>
    <xf numFmtId="0" fontId="22" fillId="3" borderId="15" xfId="0" applyFont="1" applyFill="1" applyBorder="1" applyAlignment="1" applyProtection="1">
      <alignment horizontal="left" vertical="center"/>
    </xf>
    <xf numFmtId="0" fontId="22" fillId="0" borderId="0" xfId="0" applyFont="1" applyBorder="1" applyAlignment="1" applyProtection="1">
      <alignment horizontal="center" vertical="center"/>
    </xf>
    <xf numFmtId="166" fontId="22" fillId="0" borderId="0" xfId="0" applyNumberFormat="1" applyFont="1" applyBorder="1" applyAlignment="1" applyProtection="1">
      <alignment vertical="center"/>
    </xf>
    <xf numFmtId="166" fontId="22" fillId="0" borderId="16" xfId="0" applyNumberFormat="1" applyFont="1" applyBorder="1" applyAlignment="1" applyProtection="1">
      <alignment vertical="center"/>
    </xf>
    <xf numFmtId="0" fontId="21" fillId="0" borderId="0" xfId="0" applyFont="1" applyAlignment="1" applyProtection="1">
      <alignment horizontal="left" vertical="center"/>
    </xf>
    <xf numFmtId="4" fontId="0" fillId="0" borderId="0" xfId="0" applyNumberFormat="1" applyFont="1" applyAlignment="1" applyProtection="1">
      <alignment vertical="center"/>
    </xf>
    <xf numFmtId="0" fontId="33" fillId="0" borderId="0" xfId="0" applyFont="1" applyAlignment="1" applyProtection="1">
      <alignment horizontal="left" vertical="center"/>
    </xf>
    <xf numFmtId="0" fontId="34" fillId="0" borderId="0" xfId="1" applyFont="1" applyAlignment="1" applyProtection="1">
      <alignment vertical="center" wrapText="1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4" xfId="0" applyFont="1" applyBorder="1" applyAlignment="1" applyProtection="1">
      <alignment vertical="center"/>
    </xf>
    <xf numFmtId="0" fontId="35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36" fillId="0" borderId="23" xfId="0" applyFont="1" applyBorder="1" applyAlignment="1" applyProtection="1">
      <alignment horizontal="center" vertical="center"/>
    </xf>
    <xf numFmtId="49" fontId="36" fillId="0" borderId="23" xfId="0" applyNumberFormat="1" applyFont="1" applyBorder="1" applyAlignment="1" applyProtection="1">
      <alignment horizontal="left" vertical="center" wrapText="1"/>
    </xf>
    <xf numFmtId="0" fontId="36" fillId="0" borderId="23" xfId="0" applyFont="1" applyBorder="1" applyAlignment="1" applyProtection="1">
      <alignment horizontal="left" vertical="center" wrapText="1"/>
    </xf>
    <xf numFmtId="0" fontId="36" fillId="0" borderId="23" xfId="0" applyFont="1" applyBorder="1" applyAlignment="1" applyProtection="1">
      <alignment horizontal="center" vertical="center" wrapText="1"/>
    </xf>
    <xf numFmtId="167" fontId="36" fillId="0" borderId="23" xfId="0" applyNumberFormat="1" applyFont="1" applyBorder="1" applyAlignment="1" applyProtection="1">
      <alignment vertical="center"/>
    </xf>
    <xf numFmtId="4" fontId="36" fillId="0" borderId="23" xfId="0" applyNumberFormat="1" applyFont="1" applyBorder="1" applyAlignment="1" applyProtection="1">
      <alignment vertical="center"/>
    </xf>
    <xf numFmtId="0" fontId="37" fillId="0" borderId="4" xfId="0" applyFont="1" applyBorder="1" applyAlignment="1" applyProtection="1">
      <alignment vertical="center"/>
    </xf>
    <xf numFmtId="0" fontId="36" fillId="3" borderId="15" xfId="0" applyFont="1" applyFill="1" applyBorder="1" applyAlignment="1" applyProtection="1">
      <alignment horizontal="left" vertical="center"/>
    </xf>
    <xf numFmtId="0" fontId="36" fillId="0" borderId="0" xfId="0" applyFont="1" applyBorder="1" applyAlignment="1" applyProtection="1">
      <alignment horizontal="center" vertical="center"/>
    </xf>
    <xf numFmtId="0" fontId="11" fillId="0" borderId="0" xfId="0" applyFont="1" applyAlignment="1" applyProtection="1">
      <alignment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" fillId="0" borderId="0" xfId="0" applyFont="1" applyAlignment="1" applyProtection="1">
      <alignment horizontal="left" vertical="center"/>
      <protection locked="0"/>
    </xf>
    <xf numFmtId="0" fontId="22" fillId="3" borderId="20" xfId="0" applyFont="1" applyFill="1" applyBorder="1" applyAlignment="1" applyProtection="1">
      <alignment horizontal="left" vertical="center"/>
    </xf>
    <xf numFmtId="0" fontId="22" fillId="0" borderId="21" xfId="0" applyFont="1" applyBorder="1" applyAlignment="1" applyProtection="1">
      <alignment horizontal="center" vertical="center"/>
    </xf>
    <xf numFmtId="166" fontId="22" fillId="0" borderId="21" xfId="0" applyNumberFormat="1" applyFont="1" applyBorder="1" applyAlignment="1" applyProtection="1">
      <alignment vertical="center"/>
    </xf>
    <xf numFmtId="166" fontId="22" fillId="0" borderId="22" xfId="0" applyNumberFormat="1" applyFont="1" applyBorder="1" applyAlignment="1" applyProtection="1">
      <alignment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3" Type="http://schemas.openxmlformats.org/officeDocument/2006/relationships/hyperlink" Target="https://podminky.urs.cz/item/CS_URS_2021_02/998011001" TargetMode="External"/><Relationship Id="rId18" Type="http://schemas.openxmlformats.org/officeDocument/2006/relationships/hyperlink" Target="https://podminky.urs.cz/item/CS_URS_2021_02/766411811" TargetMode="External"/><Relationship Id="rId26" Type="http://schemas.openxmlformats.org/officeDocument/2006/relationships/hyperlink" Target="https://podminky.urs.cz/item/CS_URS_2021_02/766660739" TargetMode="External"/><Relationship Id="rId39" Type="http://schemas.openxmlformats.org/officeDocument/2006/relationships/hyperlink" Target="https://podminky.urs.cz/item/CS_URS_2021_02/59761008" TargetMode="External"/><Relationship Id="rId21" Type="http://schemas.openxmlformats.org/officeDocument/2006/relationships/hyperlink" Target="https://podminky.urs.cz/item/CS_URS_2021_02/766660729" TargetMode="External"/><Relationship Id="rId34" Type="http://schemas.openxmlformats.org/officeDocument/2006/relationships/hyperlink" Target="https://podminky.urs.cz/item/CS_URS_2021_02/771471810" TargetMode="External"/><Relationship Id="rId42" Type="http://schemas.openxmlformats.org/officeDocument/2006/relationships/hyperlink" Target="https://podminky.urs.cz/item/CS_URS_2021_02/61418113" TargetMode="External"/><Relationship Id="rId47" Type="http://schemas.openxmlformats.org/officeDocument/2006/relationships/hyperlink" Target="https://podminky.urs.cz/item/CS_URS_2021_02/776121112" TargetMode="External"/><Relationship Id="rId50" Type="http://schemas.openxmlformats.org/officeDocument/2006/relationships/hyperlink" Target="https://podminky.urs.cz/item/CS_URS_2021_02/776221111" TargetMode="External"/><Relationship Id="rId55" Type="http://schemas.openxmlformats.org/officeDocument/2006/relationships/hyperlink" Target="https://podminky.urs.cz/item/CS_URS_2021_02/55343120" TargetMode="External"/><Relationship Id="rId63" Type="http://schemas.openxmlformats.org/officeDocument/2006/relationships/hyperlink" Target="https://podminky.urs.cz/item/CS_URS_2021_02/783106807" TargetMode="External"/><Relationship Id="rId68" Type="http://schemas.openxmlformats.org/officeDocument/2006/relationships/hyperlink" Target="https://podminky.urs.cz/item/CS_URS_2021_02/784211101" TargetMode="External"/><Relationship Id="rId7" Type="http://schemas.openxmlformats.org/officeDocument/2006/relationships/hyperlink" Target="https://podminky.urs.cz/item/CS_URS_2021_02/952901131" TargetMode="External"/><Relationship Id="rId2" Type="http://schemas.openxmlformats.org/officeDocument/2006/relationships/hyperlink" Target="https://podminky.urs.cz/item/CS_URS_2021_02/612325422" TargetMode="External"/><Relationship Id="rId16" Type="http://schemas.openxmlformats.org/officeDocument/2006/relationships/hyperlink" Target="https://podminky.urs.cz/item/CS_URS_2021_02/998711101" TargetMode="External"/><Relationship Id="rId29" Type="http://schemas.openxmlformats.org/officeDocument/2006/relationships/hyperlink" Target="https://podminky.urs.cz/item/CS_URS_2021_02/61187136" TargetMode="External"/><Relationship Id="rId1" Type="http://schemas.openxmlformats.org/officeDocument/2006/relationships/hyperlink" Target="https://podminky.urs.cz/item/CS_URS_2021_02/612325122" TargetMode="External"/><Relationship Id="rId6" Type="http://schemas.openxmlformats.org/officeDocument/2006/relationships/hyperlink" Target="https://podminky.urs.cz/item/CS_URS_2021_02/952901103" TargetMode="External"/><Relationship Id="rId11" Type="http://schemas.openxmlformats.org/officeDocument/2006/relationships/hyperlink" Target="https://podminky.urs.cz/item/CS_URS_2021_02/997013509" TargetMode="External"/><Relationship Id="rId24" Type="http://schemas.openxmlformats.org/officeDocument/2006/relationships/hyperlink" Target="https://podminky.urs.cz/item/CS_URS_2021_02/54924004" TargetMode="External"/><Relationship Id="rId32" Type="http://schemas.openxmlformats.org/officeDocument/2006/relationships/hyperlink" Target="https://podminky.urs.cz/item/CS_URS_2021_02/998766101" TargetMode="External"/><Relationship Id="rId37" Type="http://schemas.openxmlformats.org/officeDocument/2006/relationships/hyperlink" Target="https://podminky.urs.cz/item/CS_URS_2021_02/771571810" TargetMode="External"/><Relationship Id="rId40" Type="http://schemas.openxmlformats.org/officeDocument/2006/relationships/hyperlink" Target="https://podminky.urs.cz/item/CS_URS_2021_02/998771101" TargetMode="External"/><Relationship Id="rId45" Type="http://schemas.openxmlformats.org/officeDocument/2006/relationships/hyperlink" Target="https://podminky.urs.cz/item/CS_URS_2021_02/775591931" TargetMode="External"/><Relationship Id="rId53" Type="http://schemas.openxmlformats.org/officeDocument/2006/relationships/hyperlink" Target="https://podminky.urs.cz/item/CS_URS_2021_02/28411008" TargetMode="External"/><Relationship Id="rId58" Type="http://schemas.openxmlformats.org/officeDocument/2006/relationships/hyperlink" Target="https://podminky.urs.cz/item/CS_URS_2021_02/781121011" TargetMode="External"/><Relationship Id="rId66" Type="http://schemas.openxmlformats.org/officeDocument/2006/relationships/hyperlink" Target="https://podminky.urs.cz/item/CS_URS_2021_02/783827125" TargetMode="External"/><Relationship Id="rId5" Type="http://schemas.openxmlformats.org/officeDocument/2006/relationships/hyperlink" Target="https://podminky.urs.cz/item/CS_URS_2021_02/634111113" TargetMode="External"/><Relationship Id="rId15" Type="http://schemas.openxmlformats.org/officeDocument/2006/relationships/hyperlink" Target="https://podminky.urs.cz/item/CS_URS_2021_02/62866282" TargetMode="External"/><Relationship Id="rId23" Type="http://schemas.openxmlformats.org/officeDocument/2006/relationships/hyperlink" Target="https://podminky.urs.cz/item/CS_URS_2021_02/766660731" TargetMode="External"/><Relationship Id="rId28" Type="http://schemas.openxmlformats.org/officeDocument/2006/relationships/hyperlink" Target="https://podminky.urs.cz/item/CS_URS_2021_02/766695212" TargetMode="External"/><Relationship Id="rId36" Type="http://schemas.openxmlformats.org/officeDocument/2006/relationships/hyperlink" Target="https://podminky.urs.cz/item/CS_URS_2021_02/59761277" TargetMode="External"/><Relationship Id="rId49" Type="http://schemas.openxmlformats.org/officeDocument/2006/relationships/hyperlink" Target="https://podminky.urs.cz/item/CS_URS_2021_02/776201812" TargetMode="External"/><Relationship Id="rId57" Type="http://schemas.openxmlformats.org/officeDocument/2006/relationships/hyperlink" Target="https://podminky.urs.cz/item/CS_URS_2021_02/781111011" TargetMode="External"/><Relationship Id="rId61" Type="http://schemas.openxmlformats.org/officeDocument/2006/relationships/hyperlink" Target="https://podminky.urs.cz/item/CS_URS_2021_02/781471810" TargetMode="External"/><Relationship Id="rId10" Type="http://schemas.openxmlformats.org/officeDocument/2006/relationships/hyperlink" Target="https://podminky.urs.cz/item/CS_URS_2021_02/997013501" TargetMode="External"/><Relationship Id="rId19" Type="http://schemas.openxmlformats.org/officeDocument/2006/relationships/hyperlink" Target="https://podminky.urs.cz/item/CS_URS_2021_02/766660728" TargetMode="External"/><Relationship Id="rId31" Type="http://schemas.openxmlformats.org/officeDocument/2006/relationships/hyperlink" Target="https://podminky.urs.cz/item/CS_URS_2021_02/766812830" TargetMode="External"/><Relationship Id="rId44" Type="http://schemas.openxmlformats.org/officeDocument/2006/relationships/hyperlink" Target="https://podminky.urs.cz/item/CS_URS_2021_02/775591920" TargetMode="External"/><Relationship Id="rId52" Type="http://schemas.openxmlformats.org/officeDocument/2006/relationships/hyperlink" Target="https://podminky.urs.cz/item/CS_URS_2021_02/776411111" TargetMode="External"/><Relationship Id="rId60" Type="http://schemas.openxmlformats.org/officeDocument/2006/relationships/hyperlink" Target="https://podminky.urs.cz/item/CS_URS_2021_02/59761026" TargetMode="External"/><Relationship Id="rId65" Type="http://schemas.openxmlformats.org/officeDocument/2006/relationships/hyperlink" Target="https://podminky.urs.cz/item/CS_URS_2021_02/783152114" TargetMode="External"/><Relationship Id="rId4" Type="http://schemas.openxmlformats.org/officeDocument/2006/relationships/hyperlink" Target="https://podminky.urs.cz/item/CS_URS_2021_02/632441113" TargetMode="External"/><Relationship Id="rId9" Type="http://schemas.openxmlformats.org/officeDocument/2006/relationships/hyperlink" Target="https://podminky.urs.cz/item/CS_URS_2021_02/997013111" TargetMode="External"/><Relationship Id="rId14" Type="http://schemas.openxmlformats.org/officeDocument/2006/relationships/hyperlink" Target="https://podminky.urs.cz/item/CS_URS_2021_02/711131111" TargetMode="External"/><Relationship Id="rId22" Type="http://schemas.openxmlformats.org/officeDocument/2006/relationships/hyperlink" Target="https://podminky.urs.cz/item/CS_URS_2021_02/54914610" TargetMode="External"/><Relationship Id="rId27" Type="http://schemas.openxmlformats.org/officeDocument/2006/relationships/hyperlink" Target="https://podminky.urs.cz/item/CS_URS_2021_02/54915552" TargetMode="External"/><Relationship Id="rId30" Type="http://schemas.openxmlformats.org/officeDocument/2006/relationships/hyperlink" Target="https://podminky.urs.cz/item/CS_URS_2021_02/766812820" TargetMode="External"/><Relationship Id="rId35" Type="http://schemas.openxmlformats.org/officeDocument/2006/relationships/hyperlink" Target="https://podminky.urs.cz/item/CS_URS_2021_02/771474113" TargetMode="External"/><Relationship Id="rId43" Type="http://schemas.openxmlformats.org/officeDocument/2006/relationships/hyperlink" Target="https://podminky.urs.cz/item/CS_URS_2021_02/775591919" TargetMode="External"/><Relationship Id="rId48" Type="http://schemas.openxmlformats.org/officeDocument/2006/relationships/hyperlink" Target="https://podminky.urs.cz/item/CS_URS_2021_02/776141111" TargetMode="External"/><Relationship Id="rId56" Type="http://schemas.openxmlformats.org/officeDocument/2006/relationships/hyperlink" Target="https://podminky.urs.cz/item/CS_URS_2021_02/998776101" TargetMode="External"/><Relationship Id="rId64" Type="http://schemas.openxmlformats.org/officeDocument/2006/relationships/hyperlink" Target="https://podminky.urs.cz/item/CS_URS_2021_02/783114101" TargetMode="External"/><Relationship Id="rId69" Type="http://schemas.openxmlformats.org/officeDocument/2006/relationships/drawing" Target="../drawings/drawing2.xml"/><Relationship Id="rId8" Type="http://schemas.openxmlformats.org/officeDocument/2006/relationships/hyperlink" Target="https://podminky.urs.cz/item/CS_URS_2021_02/965042141" TargetMode="External"/><Relationship Id="rId51" Type="http://schemas.openxmlformats.org/officeDocument/2006/relationships/hyperlink" Target="https://podminky.urs.cz/item/CS_URS_2021_02/28412245" TargetMode="External"/><Relationship Id="rId3" Type="http://schemas.openxmlformats.org/officeDocument/2006/relationships/hyperlink" Target="https://podminky.urs.cz/item/CS_URS_2021_02/631311115" TargetMode="External"/><Relationship Id="rId12" Type="http://schemas.openxmlformats.org/officeDocument/2006/relationships/hyperlink" Target="https://podminky.urs.cz/item/CS_URS_2021_02/997013871" TargetMode="External"/><Relationship Id="rId17" Type="http://schemas.openxmlformats.org/officeDocument/2006/relationships/hyperlink" Target="https://podminky.urs.cz/item/CS_URS_2021_02/725610810" TargetMode="External"/><Relationship Id="rId25" Type="http://schemas.openxmlformats.org/officeDocument/2006/relationships/hyperlink" Target="https://podminky.urs.cz/item/CS_URS_2021_02/766660733" TargetMode="External"/><Relationship Id="rId33" Type="http://schemas.openxmlformats.org/officeDocument/2006/relationships/hyperlink" Target="https://podminky.urs.cz/item/CS_URS_2021_02/771151012" TargetMode="External"/><Relationship Id="rId38" Type="http://schemas.openxmlformats.org/officeDocument/2006/relationships/hyperlink" Target="https://podminky.urs.cz/item/CS_URS_2021_02/771574153" TargetMode="External"/><Relationship Id="rId46" Type="http://schemas.openxmlformats.org/officeDocument/2006/relationships/hyperlink" Target="https://podminky.urs.cz/item/CS_URS_2021_02/998775101" TargetMode="External"/><Relationship Id="rId59" Type="http://schemas.openxmlformats.org/officeDocument/2006/relationships/hyperlink" Target="https://podminky.urs.cz/item/CS_URS_2021_02/781471112" TargetMode="External"/><Relationship Id="rId67" Type="http://schemas.openxmlformats.org/officeDocument/2006/relationships/hyperlink" Target="https://podminky.urs.cz/item/CS_URS_2021_02/784111001" TargetMode="External"/><Relationship Id="rId20" Type="http://schemas.openxmlformats.org/officeDocument/2006/relationships/hyperlink" Target="https://podminky.urs.cz/item/CS_URS_2021_02/54924002" TargetMode="External"/><Relationship Id="rId41" Type="http://schemas.openxmlformats.org/officeDocument/2006/relationships/hyperlink" Target="https://podminky.urs.cz/item/CS_URS_2021_02/775413110" TargetMode="External"/><Relationship Id="rId54" Type="http://schemas.openxmlformats.org/officeDocument/2006/relationships/hyperlink" Target="https://podminky.urs.cz/item/CS_URS_2021_02/776421312" TargetMode="External"/><Relationship Id="rId62" Type="http://schemas.openxmlformats.org/officeDocument/2006/relationships/hyperlink" Target="https://podminky.urs.cz/item/CS_URS_2021_02/998781101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3" Type="http://schemas.openxmlformats.org/officeDocument/2006/relationships/hyperlink" Target="https://podminky.urs.cz/item/CS_URS_2021_02/721175212" TargetMode="External"/><Relationship Id="rId18" Type="http://schemas.openxmlformats.org/officeDocument/2006/relationships/hyperlink" Target="https://podminky.urs.cz/item/CS_URS_2021_02/721290111" TargetMode="External"/><Relationship Id="rId26" Type="http://schemas.openxmlformats.org/officeDocument/2006/relationships/hyperlink" Target="https://podminky.urs.cz/item/CS_URS_2021_02/38821303" TargetMode="External"/><Relationship Id="rId39" Type="http://schemas.openxmlformats.org/officeDocument/2006/relationships/hyperlink" Target="https://podminky.urs.cz/item/CS_URS_2021_02/55145003" TargetMode="External"/><Relationship Id="rId21" Type="http://schemas.openxmlformats.org/officeDocument/2006/relationships/hyperlink" Target="https://podminky.urs.cz/item/CS_URS_2021_02/722175003" TargetMode="External"/><Relationship Id="rId34" Type="http://schemas.openxmlformats.org/officeDocument/2006/relationships/hyperlink" Target="https://podminky.urs.cz/item/CS_URS_2021_02/722290234" TargetMode="External"/><Relationship Id="rId42" Type="http://schemas.openxmlformats.org/officeDocument/2006/relationships/hyperlink" Target="https://podminky.urs.cz/item/CS_URS_2021_02/723190901" TargetMode="External"/><Relationship Id="rId47" Type="http://schemas.openxmlformats.org/officeDocument/2006/relationships/hyperlink" Target="https://podminky.urs.cz/item/CS_URS_2021_02/998723202" TargetMode="External"/><Relationship Id="rId50" Type="http://schemas.openxmlformats.org/officeDocument/2006/relationships/hyperlink" Target="https://podminky.urs.cz/item/CS_URS_2021_02/725210821" TargetMode="External"/><Relationship Id="rId55" Type="http://schemas.openxmlformats.org/officeDocument/2006/relationships/hyperlink" Target="https://podminky.urs.cz/item/CS_URS_2021_02/725244522" TargetMode="External"/><Relationship Id="rId63" Type="http://schemas.openxmlformats.org/officeDocument/2006/relationships/drawing" Target="../drawings/drawing4.xml"/><Relationship Id="rId7" Type="http://schemas.openxmlformats.org/officeDocument/2006/relationships/hyperlink" Target="https://podminky.urs.cz/item/CS_URS_2021_02/721140802" TargetMode="External"/><Relationship Id="rId2" Type="http://schemas.openxmlformats.org/officeDocument/2006/relationships/hyperlink" Target="https://podminky.urs.cz/item/CS_URS_2021_02/974031144" TargetMode="External"/><Relationship Id="rId16" Type="http://schemas.openxmlformats.org/officeDocument/2006/relationships/hyperlink" Target="https://podminky.urs.cz/item/CS_URS_2021_02/721194105" TargetMode="External"/><Relationship Id="rId20" Type="http://schemas.openxmlformats.org/officeDocument/2006/relationships/hyperlink" Target="https://podminky.urs.cz/item/CS_URS_2021_02/722175002" TargetMode="External"/><Relationship Id="rId29" Type="http://schemas.openxmlformats.org/officeDocument/2006/relationships/hyperlink" Target="https://podminky.urs.cz/item/CS_URS_2021_02/722220861" TargetMode="External"/><Relationship Id="rId41" Type="http://schemas.openxmlformats.org/officeDocument/2006/relationships/hyperlink" Target="https://podminky.urs.cz/item/CS_URS_2021_02/723111203" TargetMode="External"/><Relationship Id="rId54" Type="http://schemas.openxmlformats.org/officeDocument/2006/relationships/hyperlink" Target="https://podminky.urs.cz/item/CS_URS_2021_02/725241512" TargetMode="External"/><Relationship Id="rId62" Type="http://schemas.openxmlformats.org/officeDocument/2006/relationships/hyperlink" Target="https://podminky.urs.cz/item/CS_URS_2021_02/998725202" TargetMode="External"/><Relationship Id="rId1" Type="http://schemas.openxmlformats.org/officeDocument/2006/relationships/hyperlink" Target="https://podminky.urs.cz/item/CS_URS_2021_02/612135101" TargetMode="External"/><Relationship Id="rId6" Type="http://schemas.openxmlformats.org/officeDocument/2006/relationships/hyperlink" Target="https://podminky.urs.cz/item/CS_URS_2021_02/998276101" TargetMode="External"/><Relationship Id="rId11" Type="http://schemas.openxmlformats.org/officeDocument/2006/relationships/hyperlink" Target="https://podminky.urs.cz/item/CS_URS_2021_02/721175203" TargetMode="External"/><Relationship Id="rId24" Type="http://schemas.openxmlformats.org/officeDocument/2006/relationships/hyperlink" Target="https://podminky.urs.cz/item/CS_URS_2021_02/722181252" TargetMode="External"/><Relationship Id="rId32" Type="http://schemas.openxmlformats.org/officeDocument/2006/relationships/hyperlink" Target="https://podminky.urs.cz/item/CS_URS_2021_02/722232123" TargetMode="External"/><Relationship Id="rId37" Type="http://schemas.openxmlformats.org/officeDocument/2006/relationships/hyperlink" Target="https://podminky.urs.cz/item/CS_URS_2021_02/55111982" TargetMode="External"/><Relationship Id="rId40" Type="http://schemas.openxmlformats.org/officeDocument/2006/relationships/hyperlink" Target="https://podminky.urs.cz/item/CS_URS_2021_02/998722202" TargetMode="External"/><Relationship Id="rId45" Type="http://schemas.openxmlformats.org/officeDocument/2006/relationships/hyperlink" Target="https://podminky.urs.cz/item/CS_URS_2021_02/723230102" TargetMode="External"/><Relationship Id="rId53" Type="http://schemas.openxmlformats.org/officeDocument/2006/relationships/hyperlink" Target="https://podminky.urs.cz/item/CS_URS_2021_02/725220831" TargetMode="External"/><Relationship Id="rId58" Type="http://schemas.openxmlformats.org/officeDocument/2006/relationships/hyperlink" Target="https://podminky.urs.cz/item/CS_URS_2021_02/725821325" TargetMode="External"/><Relationship Id="rId5" Type="http://schemas.openxmlformats.org/officeDocument/2006/relationships/hyperlink" Target="https://podminky.urs.cz/item/CS_URS_2021_02/997013509" TargetMode="External"/><Relationship Id="rId15" Type="http://schemas.openxmlformats.org/officeDocument/2006/relationships/hyperlink" Target="https://podminky.urs.cz/item/CS_URS_2021_02/721194104" TargetMode="External"/><Relationship Id="rId23" Type="http://schemas.openxmlformats.org/officeDocument/2006/relationships/hyperlink" Target="https://podminky.urs.cz/item/CS_URS_2021_02/722181251" TargetMode="External"/><Relationship Id="rId28" Type="http://schemas.openxmlformats.org/officeDocument/2006/relationships/hyperlink" Target="https://podminky.urs.cz/item/CS_URS_2021_02/722220121" TargetMode="External"/><Relationship Id="rId36" Type="http://schemas.openxmlformats.org/officeDocument/2006/relationships/hyperlink" Target="https://podminky.urs.cz/item/CS_URS_2021_02/55161118" TargetMode="External"/><Relationship Id="rId49" Type="http://schemas.openxmlformats.org/officeDocument/2006/relationships/hyperlink" Target="https://podminky.urs.cz/item/CS_URS_2021_02/725112171" TargetMode="External"/><Relationship Id="rId57" Type="http://schemas.openxmlformats.org/officeDocument/2006/relationships/hyperlink" Target="https://podminky.urs.cz/item/CS_URS_2021_02/725813111" TargetMode="External"/><Relationship Id="rId61" Type="http://schemas.openxmlformats.org/officeDocument/2006/relationships/hyperlink" Target="https://podminky.urs.cz/item/CS_URS_2021_02/725865311" TargetMode="External"/><Relationship Id="rId10" Type="http://schemas.openxmlformats.org/officeDocument/2006/relationships/hyperlink" Target="https://podminky.urs.cz/item/CS_URS_2021_02/721175202" TargetMode="External"/><Relationship Id="rId19" Type="http://schemas.openxmlformats.org/officeDocument/2006/relationships/hyperlink" Target="https://podminky.urs.cz/item/CS_URS_2021_02/998721202" TargetMode="External"/><Relationship Id="rId31" Type="http://schemas.openxmlformats.org/officeDocument/2006/relationships/hyperlink" Target="https://podminky.urs.cz/item/CS_URS_2021_02/722231202" TargetMode="External"/><Relationship Id="rId44" Type="http://schemas.openxmlformats.org/officeDocument/2006/relationships/hyperlink" Target="https://podminky.urs.cz/item/CS_URS_2021_02/723190909" TargetMode="External"/><Relationship Id="rId52" Type="http://schemas.openxmlformats.org/officeDocument/2006/relationships/hyperlink" Target="https://podminky.urs.cz/item/CS_URS_2021_02/725211701" TargetMode="External"/><Relationship Id="rId60" Type="http://schemas.openxmlformats.org/officeDocument/2006/relationships/hyperlink" Target="https://podminky.urs.cz/item/CS_URS_2021_02/725841312" TargetMode="External"/><Relationship Id="rId4" Type="http://schemas.openxmlformats.org/officeDocument/2006/relationships/hyperlink" Target="https://podminky.urs.cz/item/CS_URS_2021_02/997013501" TargetMode="External"/><Relationship Id="rId9" Type="http://schemas.openxmlformats.org/officeDocument/2006/relationships/hyperlink" Target="https://podminky.urs.cz/item/CS_URS_2021_02/721175201" TargetMode="External"/><Relationship Id="rId14" Type="http://schemas.openxmlformats.org/officeDocument/2006/relationships/hyperlink" Target="https://podminky.urs.cz/item/CS_URS_2021_02/721194103" TargetMode="External"/><Relationship Id="rId22" Type="http://schemas.openxmlformats.org/officeDocument/2006/relationships/hyperlink" Target="https://podminky.urs.cz/item/CS_URS_2021_02/722175005" TargetMode="External"/><Relationship Id="rId27" Type="http://schemas.openxmlformats.org/officeDocument/2006/relationships/hyperlink" Target="https://podminky.urs.cz/item/CS_URS_2021_02/722220111" TargetMode="External"/><Relationship Id="rId30" Type="http://schemas.openxmlformats.org/officeDocument/2006/relationships/hyperlink" Target="https://podminky.urs.cz/item/CS_URS_2021_02/722231141" TargetMode="External"/><Relationship Id="rId35" Type="http://schemas.openxmlformats.org/officeDocument/2006/relationships/hyperlink" Target="https://podminky.urs.cz/item/CS_URS_2021_02/55161310" TargetMode="External"/><Relationship Id="rId43" Type="http://schemas.openxmlformats.org/officeDocument/2006/relationships/hyperlink" Target="https://podminky.urs.cz/item/CS_URS_2021_02/723190907" TargetMode="External"/><Relationship Id="rId48" Type="http://schemas.openxmlformats.org/officeDocument/2006/relationships/hyperlink" Target="https://podminky.urs.cz/item/CS_URS_2021_02/725110811" TargetMode="External"/><Relationship Id="rId56" Type="http://schemas.openxmlformats.org/officeDocument/2006/relationships/hyperlink" Target="https://podminky.urs.cz/item/CS_URS_2021_02/725310823" TargetMode="External"/><Relationship Id="rId8" Type="http://schemas.openxmlformats.org/officeDocument/2006/relationships/hyperlink" Target="https://podminky.urs.cz/item/CS_URS_2021_02/721171808" TargetMode="External"/><Relationship Id="rId51" Type="http://schemas.openxmlformats.org/officeDocument/2006/relationships/hyperlink" Target="https://podminky.urs.cz/item/CS_URS_2021_02/725211602" TargetMode="External"/><Relationship Id="rId3" Type="http://schemas.openxmlformats.org/officeDocument/2006/relationships/hyperlink" Target="https://podminky.urs.cz/item/CS_URS_2021_02/974031164" TargetMode="External"/><Relationship Id="rId12" Type="http://schemas.openxmlformats.org/officeDocument/2006/relationships/hyperlink" Target="https://podminky.urs.cz/item/CS_URS_2021_02/721175205" TargetMode="External"/><Relationship Id="rId17" Type="http://schemas.openxmlformats.org/officeDocument/2006/relationships/hyperlink" Target="https://podminky.urs.cz/item/CS_URS_2021_02/721194109" TargetMode="External"/><Relationship Id="rId25" Type="http://schemas.openxmlformats.org/officeDocument/2006/relationships/hyperlink" Target="https://podminky.urs.cz/item/CS_URS_2021_02/722190401" TargetMode="External"/><Relationship Id="rId33" Type="http://schemas.openxmlformats.org/officeDocument/2006/relationships/hyperlink" Target="https://podminky.urs.cz/item/CS_URS_2021_02/722290226" TargetMode="External"/><Relationship Id="rId38" Type="http://schemas.openxmlformats.org/officeDocument/2006/relationships/hyperlink" Target="https://podminky.urs.cz/item/CS_URS_2021_02/55161006" TargetMode="External"/><Relationship Id="rId46" Type="http://schemas.openxmlformats.org/officeDocument/2006/relationships/hyperlink" Target="https://podminky.urs.cz/item/CS_URS_2021_02/723231162" TargetMode="External"/><Relationship Id="rId59" Type="http://schemas.openxmlformats.org/officeDocument/2006/relationships/hyperlink" Target="https://podminky.urs.cz/item/CS_URS_2021_02/725822611" TargetMode="Externa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60"/>
  <sheetViews>
    <sheetView showGridLines="0" workbookViewId="0">
      <selection activeCell="E23" sqref="E23:AN23"/>
    </sheetView>
  </sheetViews>
  <sheetFormatPr defaultRowHeight="15" x14ac:dyDescent="0.2"/>
  <cols>
    <col min="1" max="1" width="8.33203125" style="102" customWidth="1"/>
    <col min="2" max="2" width="1.6640625" style="102" customWidth="1"/>
    <col min="3" max="3" width="4.1640625" style="102" customWidth="1"/>
    <col min="4" max="33" width="2.6640625" style="102" customWidth="1"/>
    <col min="34" max="34" width="3.33203125" style="102" customWidth="1"/>
    <col min="35" max="35" width="31.6640625" style="102" customWidth="1"/>
    <col min="36" max="37" width="2.5" style="102" customWidth="1"/>
    <col min="38" max="38" width="8.33203125" style="102" customWidth="1"/>
    <col min="39" max="39" width="3.33203125" style="102" customWidth="1"/>
    <col min="40" max="40" width="13.33203125" style="102" customWidth="1"/>
    <col min="41" max="41" width="7.5" style="102" customWidth="1"/>
    <col min="42" max="42" width="4.1640625" style="102" customWidth="1"/>
    <col min="43" max="43" width="15.6640625" style="102" customWidth="1"/>
    <col min="44" max="44" width="13.6640625" style="102" customWidth="1"/>
    <col min="45" max="47" width="25.83203125" style="102" hidden="1" customWidth="1"/>
    <col min="48" max="49" width="21.6640625" style="102" hidden="1" customWidth="1"/>
    <col min="50" max="51" width="25" style="102" hidden="1" customWidth="1"/>
    <col min="52" max="52" width="21.6640625" style="102" hidden="1" customWidth="1"/>
    <col min="53" max="53" width="19.1640625" style="102" hidden="1" customWidth="1"/>
    <col min="54" max="54" width="25" style="102" hidden="1" customWidth="1"/>
    <col min="55" max="55" width="21.6640625" style="102" hidden="1" customWidth="1"/>
    <col min="56" max="56" width="19.1640625" style="102" hidden="1" customWidth="1"/>
    <col min="57" max="57" width="66.5" style="102" customWidth="1"/>
    <col min="58" max="70" width="9.33203125" style="102"/>
    <col min="71" max="91" width="9.33203125" style="102" hidden="1"/>
    <col min="92" max="16384" width="9.33203125" style="102"/>
  </cols>
  <sheetData>
    <row r="1" spans="1:74" ht="11.25" x14ac:dyDescent="0.2">
      <c r="A1" s="101" t="s">
        <v>0</v>
      </c>
      <c r="AZ1" s="101" t="s">
        <v>1</v>
      </c>
      <c r="BA1" s="101" t="s">
        <v>2</v>
      </c>
      <c r="BB1" s="101" t="s">
        <v>3</v>
      </c>
      <c r="BT1" s="101" t="s">
        <v>4</v>
      </c>
      <c r="BU1" s="101" t="s">
        <v>4</v>
      </c>
      <c r="BV1" s="101" t="s">
        <v>5</v>
      </c>
    </row>
    <row r="2" spans="1:74" ht="36.950000000000003" customHeight="1" x14ac:dyDescent="0.2">
      <c r="AR2" s="103" t="s">
        <v>6</v>
      </c>
      <c r="AS2" s="104"/>
      <c r="AT2" s="104"/>
      <c r="AU2" s="104"/>
      <c r="AV2" s="104"/>
      <c r="AW2" s="104"/>
      <c r="AX2" s="104"/>
      <c r="AY2" s="104"/>
      <c r="AZ2" s="104"/>
      <c r="BA2" s="104"/>
      <c r="BB2" s="104"/>
      <c r="BC2" s="104"/>
      <c r="BD2" s="104"/>
      <c r="BE2" s="104"/>
      <c r="BS2" s="105" t="s">
        <v>7</v>
      </c>
      <c r="BT2" s="105" t="s">
        <v>8</v>
      </c>
    </row>
    <row r="3" spans="1:74" ht="6.95" customHeight="1" x14ac:dyDescent="0.2">
      <c r="B3" s="106"/>
      <c r="C3" s="107"/>
      <c r="D3" s="107"/>
      <c r="E3" s="107"/>
      <c r="F3" s="107"/>
      <c r="G3" s="107"/>
      <c r="H3" s="107"/>
      <c r="I3" s="107"/>
      <c r="J3" s="107"/>
      <c r="K3" s="107"/>
      <c r="L3" s="107"/>
      <c r="M3" s="107"/>
      <c r="N3" s="107"/>
      <c r="O3" s="107"/>
      <c r="P3" s="107"/>
      <c r="Q3" s="107"/>
      <c r="R3" s="107"/>
      <c r="S3" s="107"/>
      <c r="T3" s="107"/>
      <c r="U3" s="107"/>
      <c r="V3" s="107"/>
      <c r="W3" s="107"/>
      <c r="X3" s="107"/>
      <c r="Y3" s="107"/>
      <c r="Z3" s="107"/>
      <c r="AA3" s="107"/>
      <c r="AB3" s="107"/>
      <c r="AC3" s="107"/>
      <c r="AD3" s="107"/>
      <c r="AE3" s="107"/>
      <c r="AF3" s="107"/>
      <c r="AG3" s="107"/>
      <c r="AH3" s="107"/>
      <c r="AI3" s="107"/>
      <c r="AJ3" s="107"/>
      <c r="AK3" s="107"/>
      <c r="AL3" s="107"/>
      <c r="AM3" s="107"/>
      <c r="AN3" s="107"/>
      <c r="AO3" s="107"/>
      <c r="AP3" s="107"/>
      <c r="AQ3" s="107"/>
      <c r="AR3" s="108"/>
      <c r="BS3" s="105" t="s">
        <v>7</v>
      </c>
      <c r="BT3" s="105" t="s">
        <v>9</v>
      </c>
    </row>
    <row r="4" spans="1:74" ht="24.95" customHeight="1" x14ac:dyDescent="0.2">
      <c r="B4" s="108"/>
      <c r="D4" s="109" t="s">
        <v>10</v>
      </c>
      <c r="AR4" s="108"/>
      <c r="AS4" s="110" t="s">
        <v>11</v>
      </c>
      <c r="BE4" s="111" t="s">
        <v>12</v>
      </c>
      <c r="BS4" s="105" t="s">
        <v>13</v>
      </c>
    </row>
    <row r="5" spans="1:74" ht="12" customHeight="1" x14ac:dyDescent="0.2">
      <c r="B5" s="108"/>
      <c r="D5" s="112" t="s">
        <v>14</v>
      </c>
      <c r="K5" s="113" t="s">
        <v>15</v>
      </c>
      <c r="L5" s="104"/>
      <c r="M5" s="104"/>
      <c r="N5" s="104"/>
      <c r="O5" s="104"/>
      <c r="P5" s="104"/>
      <c r="Q5" s="104"/>
      <c r="R5" s="104"/>
      <c r="S5" s="104"/>
      <c r="T5" s="104"/>
      <c r="U5" s="104"/>
      <c r="V5" s="104"/>
      <c r="W5" s="104"/>
      <c r="X5" s="104"/>
      <c r="Y5" s="104"/>
      <c r="Z5" s="104"/>
      <c r="AA5" s="104"/>
      <c r="AB5" s="104"/>
      <c r="AC5" s="104"/>
      <c r="AD5" s="104"/>
      <c r="AE5" s="104"/>
      <c r="AF5" s="104"/>
      <c r="AG5" s="104"/>
      <c r="AH5" s="104"/>
      <c r="AI5" s="104"/>
      <c r="AJ5" s="104"/>
      <c r="AK5" s="104"/>
      <c r="AL5" s="104"/>
      <c r="AM5" s="104"/>
      <c r="AN5" s="104"/>
      <c r="AO5" s="104"/>
      <c r="AR5" s="108"/>
      <c r="BE5" s="114" t="s">
        <v>16</v>
      </c>
      <c r="BS5" s="105" t="s">
        <v>7</v>
      </c>
    </row>
    <row r="6" spans="1:74" ht="36.950000000000003" customHeight="1" x14ac:dyDescent="0.2">
      <c r="B6" s="108"/>
      <c r="D6" s="115" t="s">
        <v>17</v>
      </c>
      <c r="K6" s="116" t="s">
        <v>18</v>
      </c>
      <c r="L6" s="104"/>
      <c r="M6" s="104"/>
      <c r="N6" s="104"/>
      <c r="O6" s="104"/>
      <c r="P6" s="104"/>
      <c r="Q6" s="104"/>
      <c r="R6" s="104"/>
      <c r="S6" s="104"/>
      <c r="T6" s="104"/>
      <c r="U6" s="104"/>
      <c r="V6" s="104"/>
      <c r="W6" s="104"/>
      <c r="X6" s="104"/>
      <c r="Y6" s="104"/>
      <c r="Z6" s="104"/>
      <c r="AA6" s="104"/>
      <c r="AB6" s="104"/>
      <c r="AC6" s="104"/>
      <c r="AD6" s="104"/>
      <c r="AE6" s="104"/>
      <c r="AF6" s="104"/>
      <c r="AG6" s="104"/>
      <c r="AH6" s="104"/>
      <c r="AI6" s="104"/>
      <c r="AJ6" s="104"/>
      <c r="AK6" s="104"/>
      <c r="AL6" s="104"/>
      <c r="AM6" s="104"/>
      <c r="AN6" s="104"/>
      <c r="AO6" s="104"/>
      <c r="AR6" s="108"/>
      <c r="BE6" s="117"/>
      <c r="BS6" s="105" t="s">
        <v>7</v>
      </c>
    </row>
    <row r="7" spans="1:74" ht="12" customHeight="1" x14ac:dyDescent="0.2">
      <c r="B7" s="108"/>
      <c r="D7" s="118" t="s">
        <v>19</v>
      </c>
      <c r="K7" s="119" t="s">
        <v>3</v>
      </c>
      <c r="AK7" s="118" t="s">
        <v>20</v>
      </c>
      <c r="AN7" s="119" t="s">
        <v>3</v>
      </c>
      <c r="AR7" s="108"/>
      <c r="BE7" s="117"/>
      <c r="BS7" s="105" t="s">
        <v>7</v>
      </c>
    </row>
    <row r="8" spans="1:74" ht="12" customHeight="1" x14ac:dyDescent="0.2">
      <c r="B8" s="108"/>
      <c r="D8" s="118" t="s">
        <v>21</v>
      </c>
      <c r="K8" s="119" t="s">
        <v>22</v>
      </c>
      <c r="AK8" s="118" t="s">
        <v>23</v>
      </c>
      <c r="AN8" s="3" t="s">
        <v>24</v>
      </c>
      <c r="AR8" s="108"/>
      <c r="BE8" s="117"/>
      <c r="BS8" s="105" t="s">
        <v>7</v>
      </c>
    </row>
    <row r="9" spans="1:74" ht="14.45" customHeight="1" x14ac:dyDescent="0.2">
      <c r="B9" s="108"/>
      <c r="AR9" s="108"/>
      <c r="BE9" s="117"/>
      <c r="BS9" s="105" t="s">
        <v>7</v>
      </c>
    </row>
    <row r="10" spans="1:74" ht="12" customHeight="1" x14ac:dyDescent="0.2">
      <c r="B10" s="108"/>
      <c r="D10" s="118" t="s">
        <v>25</v>
      </c>
      <c r="AK10" s="118" t="s">
        <v>26</v>
      </c>
      <c r="AN10" s="119" t="s">
        <v>27</v>
      </c>
      <c r="AR10" s="108"/>
      <c r="BE10" s="117"/>
      <c r="BS10" s="105" t="s">
        <v>7</v>
      </c>
    </row>
    <row r="11" spans="1:74" ht="18.399999999999999" customHeight="1" x14ac:dyDescent="0.2">
      <c r="B11" s="108"/>
      <c r="E11" s="119" t="s">
        <v>28</v>
      </c>
      <c r="AK11" s="118" t="s">
        <v>29</v>
      </c>
      <c r="AN11" s="119" t="s">
        <v>30</v>
      </c>
      <c r="AR11" s="108"/>
      <c r="BE11" s="117"/>
      <c r="BS11" s="105" t="s">
        <v>7</v>
      </c>
    </row>
    <row r="12" spans="1:74" ht="6.95" customHeight="1" x14ac:dyDescent="0.2">
      <c r="B12" s="108"/>
      <c r="AR12" s="108"/>
      <c r="BE12" s="117"/>
      <c r="BS12" s="105" t="s">
        <v>7</v>
      </c>
    </row>
    <row r="13" spans="1:74" ht="12" customHeight="1" x14ac:dyDescent="0.2">
      <c r="B13" s="108"/>
      <c r="D13" s="118" t="s">
        <v>31</v>
      </c>
      <c r="AK13" s="118" t="s">
        <v>26</v>
      </c>
      <c r="AN13" s="4" t="s">
        <v>32</v>
      </c>
      <c r="AR13" s="108"/>
      <c r="BE13" s="117"/>
      <c r="BS13" s="105" t="s">
        <v>7</v>
      </c>
    </row>
    <row r="14" spans="1:74" ht="12.75" x14ac:dyDescent="0.2">
      <c r="B14" s="108"/>
      <c r="E14" s="91" t="s">
        <v>32</v>
      </c>
      <c r="F14" s="210"/>
      <c r="G14" s="210"/>
      <c r="H14" s="210"/>
      <c r="I14" s="210"/>
      <c r="J14" s="210"/>
      <c r="K14" s="210"/>
      <c r="L14" s="210"/>
      <c r="M14" s="210"/>
      <c r="N14" s="210"/>
      <c r="O14" s="210"/>
      <c r="P14" s="210"/>
      <c r="Q14" s="210"/>
      <c r="R14" s="210"/>
      <c r="S14" s="210"/>
      <c r="T14" s="210"/>
      <c r="U14" s="210"/>
      <c r="V14" s="210"/>
      <c r="W14" s="210"/>
      <c r="X14" s="210"/>
      <c r="Y14" s="210"/>
      <c r="Z14" s="210"/>
      <c r="AA14" s="210"/>
      <c r="AB14" s="210"/>
      <c r="AC14" s="210"/>
      <c r="AD14" s="210"/>
      <c r="AE14" s="210"/>
      <c r="AF14" s="210"/>
      <c r="AG14" s="210"/>
      <c r="AH14" s="210"/>
      <c r="AI14" s="210"/>
      <c r="AJ14" s="210"/>
      <c r="AK14" s="118" t="s">
        <v>29</v>
      </c>
      <c r="AN14" s="4" t="s">
        <v>32</v>
      </c>
      <c r="AR14" s="108"/>
      <c r="BE14" s="117"/>
      <c r="BS14" s="105" t="s">
        <v>7</v>
      </c>
    </row>
    <row r="15" spans="1:74" ht="6.95" customHeight="1" x14ac:dyDescent="0.2">
      <c r="B15" s="108"/>
      <c r="AR15" s="108"/>
      <c r="BE15" s="117"/>
      <c r="BS15" s="105" t="s">
        <v>4</v>
      </c>
    </row>
    <row r="16" spans="1:74" ht="12" customHeight="1" x14ac:dyDescent="0.2">
      <c r="B16" s="108"/>
      <c r="D16" s="118" t="s">
        <v>33</v>
      </c>
      <c r="AK16" s="118" t="s">
        <v>26</v>
      </c>
      <c r="AN16" s="119" t="s">
        <v>34</v>
      </c>
      <c r="AR16" s="108"/>
      <c r="BE16" s="117"/>
      <c r="BS16" s="105" t="s">
        <v>4</v>
      </c>
    </row>
    <row r="17" spans="1:71" ht="18.399999999999999" customHeight="1" x14ac:dyDescent="0.2">
      <c r="B17" s="108"/>
      <c r="E17" s="119" t="s">
        <v>35</v>
      </c>
      <c r="AK17" s="118" t="s">
        <v>29</v>
      </c>
      <c r="AN17" s="119" t="s">
        <v>36</v>
      </c>
      <c r="AR17" s="108"/>
      <c r="BE17" s="117"/>
      <c r="BS17" s="105" t="s">
        <v>37</v>
      </c>
    </row>
    <row r="18" spans="1:71" ht="6.95" customHeight="1" x14ac:dyDescent="0.2">
      <c r="B18" s="108"/>
      <c r="AR18" s="108"/>
      <c r="BE18" s="117"/>
      <c r="BS18" s="105" t="s">
        <v>7</v>
      </c>
    </row>
    <row r="19" spans="1:71" ht="12" customHeight="1" x14ac:dyDescent="0.2">
      <c r="B19" s="108"/>
      <c r="D19" s="118" t="s">
        <v>38</v>
      </c>
      <c r="AK19" s="118" t="s">
        <v>26</v>
      </c>
      <c r="AN19" s="119" t="s">
        <v>3</v>
      </c>
      <c r="AR19" s="108"/>
      <c r="BE19" s="117"/>
      <c r="BS19" s="105" t="s">
        <v>7</v>
      </c>
    </row>
    <row r="20" spans="1:71" ht="18.399999999999999" customHeight="1" x14ac:dyDescent="0.2">
      <c r="B20" s="108"/>
      <c r="E20" s="119" t="s">
        <v>39</v>
      </c>
      <c r="AK20" s="118" t="s">
        <v>29</v>
      </c>
      <c r="AN20" s="119" t="s">
        <v>3</v>
      </c>
      <c r="AR20" s="108"/>
      <c r="BE20" s="117"/>
      <c r="BS20" s="105" t="s">
        <v>4</v>
      </c>
    </row>
    <row r="21" spans="1:71" ht="6.95" customHeight="1" x14ac:dyDescent="0.2">
      <c r="B21" s="108"/>
      <c r="AR21" s="108"/>
      <c r="BE21" s="117"/>
    </row>
    <row r="22" spans="1:71" ht="12" customHeight="1" x14ac:dyDescent="0.2">
      <c r="B22" s="108"/>
      <c r="D22" s="118" t="s">
        <v>40</v>
      </c>
      <c r="AR22" s="108"/>
      <c r="BE22" s="117"/>
    </row>
    <row r="23" spans="1:71" ht="47.25" customHeight="1" x14ac:dyDescent="0.2">
      <c r="B23" s="108"/>
      <c r="E23" s="120" t="s">
        <v>41</v>
      </c>
      <c r="F23" s="120"/>
      <c r="G23" s="120"/>
      <c r="H23" s="120"/>
      <c r="I23" s="120"/>
      <c r="J23" s="120"/>
      <c r="K23" s="120"/>
      <c r="L23" s="120"/>
      <c r="M23" s="120"/>
      <c r="N23" s="120"/>
      <c r="O23" s="120"/>
      <c r="P23" s="120"/>
      <c r="Q23" s="120"/>
      <c r="R23" s="120"/>
      <c r="S23" s="120"/>
      <c r="T23" s="120"/>
      <c r="U23" s="120"/>
      <c r="V23" s="120"/>
      <c r="W23" s="120"/>
      <c r="X23" s="120"/>
      <c r="Y23" s="120"/>
      <c r="Z23" s="120"/>
      <c r="AA23" s="120"/>
      <c r="AB23" s="120"/>
      <c r="AC23" s="120"/>
      <c r="AD23" s="120"/>
      <c r="AE23" s="120"/>
      <c r="AF23" s="120"/>
      <c r="AG23" s="120"/>
      <c r="AH23" s="120"/>
      <c r="AI23" s="120"/>
      <c r="AJ23" s="120"/>
      <c r="AK23" s="120"/>
      <c r="AL23" s="120"/>
      <c r="AM23" s="120"/>
      <c r="AN23" s="120"/>
      <c r="AR23" s="108"/>
      <c r="BE23" s="117"/>
    </row>
    <row r="24" spans="1:71" ht="6.95" customHeight="1" x14ac:dyDescent="0.2">
      <c r="B24" s="108"/>
      <c r="AR24" s="108"/>
      <c r="BE24" s="117"/>
    </row>
    <row r="25" spans="1:71" ht="6.95" customHeight="1" x14ac:dyDescent="0.2">
      <c r="B25" s="108"/>
      <c r="D25" s="121"/>
      <c r="E25" s="121"/>
      <c r="F25" s="121"/>
      <c r="G25" s="121"/>
      <c r="H25" s="121"/>
      <c r="I25" s="121"/>
      <c r="J25" s="121"/>
      <c r="K25" s="121"/>
      <c r="L25" s="121"/>
      <c r="M25" s="121"/>
      <c r="N25" s="121"/>
      <c r="O25" s="121"/>
      <c r="P25" s="121"/>
      <c r="Q25" s="121"/>
      <c r="R25" s="121"/>
      <c r="S25" s="121"/>
      <c r="T25" s="121"/>
      <c r="U25" s="121"/>
      <c r="V25" s="121"/>
      <c r="W25" s="121"/>
      <c r="X25" s="121"/>
      <c r="Y25" s="121"/>
      <c r="Z25" s="121"/>
      <c r="AA25" s="121"/>
      <c r="AB25" s="121"/>
      <c r="AC25" s="121"/>
      <c r="AD25" s="121"/>
      <c r="AE25" s="121"/>
      <c r="AF25" s="121"/>
      <c r="AG25" s="121"/>
      <c r="AH25" s="121"/>
      <c r="AI25" s="121"/>
      <c r="AJ25" s="121"/>
      <c r="AK25" s="121"/>
      <c r="AL25" s="121"/>
      <c r="AM25" s="121"/>
      <c r="AN25" s="121"/>
      <c r="AO25" s="121"/>
      <c r="AR25" s="108"/>
      <c r="BE25" s="117"/>
    </row>
    <row r="26" spans="1:71" s="128" customFormat="1" ht="25.9" customHeight="1" x14ac:dyDescent="0.2">
      <c r="A26" s="122"/>
      <c r="B26" s="123"/>
      <c r="C26" s="122"/>
      <c r="D26" s="124" t="s">
        <v>42</v>
      </c>
      <c r="E26" s="125"/>
      <c r="F26" s="125"/>
      <c r="G26" s="125"/>
      <c r="H26" s="125"/>
      <c r="I26" s="125"/>
      <c r="J26" s="125"/>
      <c r="K26" s="125"/>
      <c r="L26" s="125"/>
      <c r="M26" s="125"/>
      <c r="N26" s="125"/>
      <c r="O26" s="125"/>
      <c r="P26" s="125"/>
      <c r="Q26" s="125"/>
      <c r="R26" s="125"/>
      <c r="S26" s="125"/>
      <c r="T26" s="125"/>
      <c r="U26" s="125"/>
      <c r="V26" s="125"/>
      <c r="W26" s="125"/>
      <c r="X26" s="125"/>
      <c r="Y26" s="125"/>
      <c r="Z26" s="125"/>
      <c r="AA26" s="125"/>
      <c r="AB26" s="125"/>
      <c r="AC26" s="125"/>
      <c r="AD26" s="125"/>
      <c r="AE26" s="125"/>
      <c r="AF26" s="125"/>
      <c r="AG26" s="125"/>
      <c r="AH26" s="125"/>
      <c r="AI26" s="125"/>
      <c r="AJ26" s="125"/>
      <c r="AK26" s="126">
        <f>ROUND(AG54,2)</f>
        <v>0</v>
      </c>
      <c r="AL26" s="127"/>
      <c r="AM26" s="127"/>
      <c r="AN26" s="127"/>
      <c r="AO26" s="127"/>
      <c r="AP26" s="122"/>
      <c r="AQ26" s="122"/>
      <c r="AR26" s="123"/>
      <c r="BE26" s="117"/>
    </row>
    <row r="27" spans="1:71" s="128" customFormat="1" ht="6.95" customHeight="1" x14ac:dyDescent="0.2">
      <c r="A27" s="122"/>
      <c r="B27" s="123"/>
      <c r="C27" s="122"/>
      <c r="D27" s="122"/>
      <c r="E27" s="122"/>
      <c r="F27" s="122"/>
      <c r="G27" s="122"/>
      <c r="H27" s="122"/>
      <c r="I27" s="122"/>
      <c r="J27" s="122"/>
      <c r="K27" s="122"/>
      <c r="L27" s="122"/>
      <c r="M27" s="122"/>
      <c r="N27" s="122"/>
      <c r="O27" s="122"/>
      <c r="P27" s="122"/>
      <c r="Q27" s="122"/>
      <c r="R27" s="122"/>
      <c r="S27" s="122"/>
      <c r="T27" s="122"/>
      <c r="U27" s="122"/>
      <c r="V27" s="122"/>
      <c r="W27" s="122"/>
      <c r="X27" s="122"/>
      <c r="Y27" s="122"/>
      <c r="Z27" s="122"/>
      <c r="AA27" s="122"/>
      <c r="AB27" s="122"/>
      <c r="AC27" s="122"/>
      <c r="AD27" s="122"/>
      <c r="AE27" s="122"/>
      <c r="AF27" s="122"/>
      <c r="AG27" s="122"/>
      <c r="AH27" s="122"/>
      <c r="AI27" s="122"/>
      <c r="AJ27" s="122"/>
      <c r="AK27" s="122"/>
      <c r="AL27" s="122"/>
      <c r="AM27" s="122"/>
      <c r="AN27" s="122"/>
      <c r="AO27" s="122"/>
      <c r="AP27" s="122"/>
      <c r="AQ27" s="122"/>
      <c r="AR27" s="123"/>
      <c r="BE27" s="117"/>
    </row>
    <row r="28" spans="1:71" s="128" customFormat="1" ht="12.75" x14ac:dyDescent="0.2">
      <c r="A28" s="122"/>
      <c r="B28" s="123"/>
      <c r="C28" s="122"/>
      <c r="D28" s="122"/>
      <c r="E28" s="122"/>
      <c r="F28" s="122"/>
      <c r="G28" s="122"/>
      <c r="H28" s="122"/>
      <c r="I28" s="122"/>
      <c r="J28" s="122"/>
      <c r="K28" s="122"/>
      <c r="L28" s="129" t="s">
        <v>43</v>
      </c>
      <c r="M28" s="129"/>
      <c r="N28" s="129"/>
      <c r="O28" s="129"/>
      <c r="P28" s="129"/>
      <c r="Q28" s="122"/>
      <c r="R28" s="122"/>
      <c r="S28" s="122"/>
      <c r="T28" s="122"/>
      <c r="U28" s="122"/>
      <c r="V28" s="122"/>
      <c r="W28" s="129" t="s">
        <v>44</v>
      </c>
      <c r="X28" s="129"/>
      <c r="Y28" s="129"/>
      <c r="Z28" s="129"/>
      <c r="AA28" s="129"/>
      <c r="AB28" s="129"/>
      <c r="AC28" s="129"/>
      <c r="AD28" s="129"/>
      <c r="AE28" s="129"/>
      <c r="AF28" s="122"/>
      <c r="AG28" s="122"/>
      <c r="AH28" s="122"/>
      <c r="AI28" s="122"/>
      <c r="AJ28" s="122"/>
      <c r="AK28" s="129" t="s">
        <v>45</v>
      </c>
      <c r="AL28" s="129"/>
      <c r="AM28" s="129"/>
      <c r="AN28" s="129"/>
      <c r="AO28" s="129"/>
      <c r="AP28" s="122"/>
      <c r="AQ28" s="122"/>
      <c r="AR28" s="123"/>
      <c r="BE28" s="117"/>
    </row>
    <row r="29" spans="1:71" s="130" customFormat="1" ht="14.45" customHeight="1" x14ac:dyDescent="0.2">
      <c r="B29" s="131"/>
      <c r="D29" s="118" t="s">
        <v>46</v>
      </c>
      <c r="F29" s="118" t="s">
        <v>47</v>
      </c>
      <c r="L29" s="132">
        <v>0.21</v>
      </c>
      <c r="M29" s="133"/>
      <c r="N29" s="133"/>
      <c r="O29" s="133"/>
      <c r="P29" s="133"/>
      <c r="W29" s="134">
        <f>ROUND(AZ54, 2)</f>
        <v>0</v>
      </c>
      <c r="X29" s="133"/>
      <c r="Y29" s="133"/>
      <c r="Z29" s="133"/>
      <c r="AA29" s="133"/>
      <c r="AB29" s="133"/>
      <c r="AC29" s="133"/>
      <c r="AD29" s="133"/>
      <c r="AE29" s="133"/>
      <c r="AK29" s="134">
        <f>ROUND(AV54, 2)</f>
        <v>0</v>
      </c>
      <c r="AL29" s="133"/>
      <c r="AM29" s="133"/>
      <c r="AN29" s="133"/>
      <c r="AO29" s="133"/>
      <c r="AR29" s="131"/>
      <c r="BE29" s="135"/>
    </row>
    <row r="30" spans="1:71" s="130" customFormat="1" ht="14.45" customHeight="1" x14ac:dyDescent="0.2">
      <c r="B30" s="131"/>
      <c r="F30" s="118" t="s">
        <v>48</v>
      </c>
      <c r="L30" s="132">
        <v>0.15</v>
      </c>
      <c r="M30" s="133"/>
      <c r="N30" s="133"/>
      <c r="O30" s="133"/>
      <c r="P30" s="133"/>
      <c r="W30" s="134">
        <f>ROUND(BA54, 2)</f>
        <v>0</v>
      </c>
      <c r="X30" s="133"/>
      <c r="Y30" s="133"/>
      <c r="Z30" s="133"/>
      <c r="AA30" s="133"/>
      <c r="AB30" s="133"/>
      <c r="AC30" s="133"/>
      <c r="AD30" s="133"/>
      <c r="AE30" s="133"/>
      <c r="AK30" s="134">
        <f>ROUND(AW54, 2)</f>
        <v>0</v>
      </c>
      <c r="AL30" s="133"/>
      <c r="AM30" s="133"/>
      <c r="AN30" s="133"/>
      <c r="AO30" s="133"/>
      <c r="AR30" s="131"/>
      <c r="BE30" s="135"/>
    </row>
    <row r="31" spans="1:71" s="130" customFormat="1" ht="14.45" hidden="1" customHeight="1" x14ac:dyDescent="0.2">
      <c r="B31" s="131"/>
      <c r="F31" s="118" t="s">
        <v>49</v>
      </c>
      <c r="L31" s="132">
        <v>0.21</v>
      </c>
      <c r="M31" s="133"/>
      <c r="N31" s="133"/>
      <c r="O31" s="133"/>
      <c r="P31" s="133"/>
      <c r="W31" s="134">
        <f>ROUND(BB54, 2)</f>
        <v>0</v>
      </c>
      <c r="X31" s="133"/>
      <c r="Y31" s="133"/>
      <c r="Z31" s="133"/>
      <c r="AA31" s="133"/>
      <c r="AB31" s="133"/>
      <c r="AC31" s="133"/>
      <c r="AD31" s="133"/>
      <c r="AE31" s="133"/>
      <c r="AK31" s="134">
        <v>0</v>
      </c>
      <c r="AL31" s="133"/>
      <c r="AM31" s="133"/>
      <c r="AN31" s="133"/>
      <c r="AO31" s="133"/>
      <c r="AR31" s="131"/>
      <c r="BE31" s="135"/>
    </row>
    <row r="32" spans="1:71" s="130" customFormat="1" ht="14.45" hidden="1" customHeight="1" x14ac:dyDescent="0.2">
      <c r="B32" s="131"/>
      <c r="F32" s="118" t="s">
        <v>50</v>
      </c>
      <c r="L32" s="132">
        <v>0.15</v>
      </c>
      <c r="M32" s="133"/>
      <c r="N32" s="133"/>
      <c r="O32" s="133"/>
      <c r="P32" s="133"/>
      <c r="W32" s="134">
        <f>ROUND(BC54, 2)</f>
        <v>0</v>
      </c>
      <c r="X32" s="133"/>
      <c r="Y32" s="133"/>
      <c r="Z32" s="133"/>
      <c r="AA32" s="133"/>
      <c r="AB32" s="133"/>
      <c r="AC32" s="133"/>
      <c r="AD32" s="133"/>
      <c r="AE32" s="133"/>
      <c r="AK32" s="134">
        <v>0</v>
      </c>
      <c r="AL32" s="133"/>
      <c r="AM32" s="133"/>
      <c r="AN32" s="133"/>
      <c r="AO32" s="133"/>
      <c r="AR32" s="131"/>
      <c r="BE32" s="135"/>
    </row>
    <row r="33" spans="1:57" s="130" customFormat="1" ht="14.45" hidden="1" customHeight="1" x14ac:dyDescent="0.2">
      <c r="B33" s="131"/>
      <c r="F33" s="118" t="s">
        <v>51</v>
      </c>
      <c r="L33" s="132">
        <v>0</v>
      </c>
      <c r="M33" s="133"/>
      <c r="N33" s="133"/>
      <c r="O33" s="133"/>
      <c r="P33" s="133"/>
      <c r="W33" s="134">
        <f>ROUND(BD54, 2)</f>
        <v>0</v>
      </c>
      <c r="X33" s="133"/>
      <c r="Y33" s="133"/>
      <c r="Z33" s="133"/>
      <c r="AA33" s="133"/>
      <c r="AB33" s="133"/>
      <c r="AC33" s="133"/>
      <c r="AD33" s="133"/>
      <c r="AE33" s="133"/>
      <c r="AK33" s="134">
        <v>0</v>
      </c>
      <c r="AL33" s="133"/>
      <c r="AM33" s="133"/>
      <c r="AN33" s="133"/>
      <c r="AO33" s="133"/>
      <c r="AR33" s="131"/>
    </row>
    <row r="34" spans="1:57" s="128" customFormat="1" ht="6.95" customHeight="1" x14ac:dyDescent="0.2">
      <c r="A34" s="122"/>
      <c r="B34" s="123"/>
      <c r="C34" s="122"/>
      <c r="D34" s="122"/>
      <c r="E34" s="122"/>
      <c r="F34" s="122"/>
      <c r="G34" s="122"/>
      <c r="H34" s="122"/>
      <c r="I34" s="122"/>
      <c r="J34" s="122"/>
      <c r="K34" s="122"/>
      <c r="L34" s="122"/>
      <c r="M34" s="122"/>
      <c r="N34" s="122"/>
      <c r="O34" s="122"/>
      <c r="P34" s="122"/>
      <c r="Q34" s="122"/>
      <c r="R34" s="122"/>
      <c r="S34" s="122"/>
      <c r="T34" s="122"/>
      <c r="U34" s="122"/>
      <c r="V34" s="122"/>
      <c r="W34" s="122"/>
      <c r="X34" s="122"/>
      <c r="Y34" s="122"/>
      <c r="Z34" s="122"/>
      <c r="AA34" s="122"/>
      <c r="AB34" s="122"/>
      <c r="AC34" s="122"/>
      <c r="AD34" s="122"/>
      <c r="AE34" s="122"/>
      <c r="AF34" s="122"/>
      <c r="AG34" s="122"/>
      <c r="AH34" s="122"/>
      <c r="AI34" s="122"/>
      <c r="AJ34" s="122"/>
      <c r="AK34" s="122"/>
      <c r="AL34" s="122"/>
      <c r="AM34" s="122"/>
      <c r="AN34" s="122"/>
      <c r="AO34" s="122"/>
      <c r="AP34" s="122"/>
      <c r="AQ34" s="122"/>
      <c r="AR34" s="123"/>
      <c r="BE34" s="122"/>
    </row>
    <row r="35" spans="1:57" s="128" customFormat="1" ht="25.9" customHeight="1" x14ac:dyDescent="0.2">
      <c r="A35" s="122"/>
      <c r="B35" s="123"/>
      <c r="C35" s="136"/>
      <c r="D35" s="137" t="s">
        <v>52</v>
      </c>
      <c r="E35" s="138"/>
      <c r="F35" s="138"/>
      <c r="G35" s="138"/>
      <c r="H35" s="138"/>
      <c r="I35" s="138"/>
      <c r="J35" s="138"/>
      <c r="K35" s="138"/>
      <c r="L35" s="138"/>
      <c r="M35" s="138"/>
      <c r="N35" s="138"/>
      <c r="O35" s="138"/>
      <c r="P35" s="138"/>
      <c r="Q35" s="138"/>
      <c r="R35" s="138"/>
      <c r="S35" s="138"/>
      <c r="T35" s="139" t="s">
        <v>53</v>
      </c>
      <c r="U35" s="138"/>
      <c r="V35" s="138"/>
      <c r="W35" s="138"/>
      <c r="X35" s="140" t="s">
        <v>54</v>
      </c>
      <c r="Y35" s="141"/>
      <c r="Z35" s="141"/>
      <c r="AA35" s="141"/>
      <c r="AB35" s="141"/>
      <c r="AC35" s="138"/>
      <c r="AD35" s="138"/>
      <c r="AE35" s="138"/>
      <c r="AF35" s="138"/>
      <c r="AG35" s="138"/>
      <c r="AH35" s="138"/>
      <c r="AI35" s="138"/>
      <c r="AJ35" s="138"/>
      <c r="AK35" s="142">
        <f>SUM(AK26:AK33)</f>
        <v>0</v>
      </c>
      <c r="AL35" s="141"/>
      <c r="AM35" s="141"/>
      <c r="AN35" s="141"/>
      <c r="AO35" s="143"/>
      <c r="AP35" s="136"/>
      <c r="AQ35" s="136"/>
      <c r="AR35" s="123"/>
      <c r="BE35" s="122"/>
    </row>
    <row r="36" spans="1:57" s="128" customFormat="1" ht="6.95" customHeight="1" x14ac:dyDescent="0.2">
      <c r="A36" s="122"/>
      <c r="B36" s="123"/>
      <c r="C36" s="122"/>
      <c r="D36" s="122"/>
      <c r="E36" s="122"/>
      <c r="F36" s="122"/>
      <c r="G36" s="122"/>
      <c r="H36" s="122"/>
      <c r="I36" s="122"/>
      <c r="J36" s="122"/>
      <c r="K36" s="122"/>
      <c r="L36" s="122"/>
      <c r="M36" s="122"/>
      <c r="N36" s="122"/>
      <c r="O36" s="122"/>
      <c r="P36" s="122"/>
      <c r="Q36" s="122"/>
      <c r="R36" s="122"/>
      <c r="S36" s="122"/>
      <c r="T36" s="122"/>
      <c r="U36" s="122"/>
      <c r="V36" s="122"/>
      <c r="W36" s="122"/>
      <c r="X36" s="122"/>
      <c r="Y36" s="122"/>
      <c r="Z36" s="122"/>
      <c r="AA36" s="122"/>
      <c r="AB36" s="122"/>
      <c r="AC36" s="122"/>
      <c r="AD36" s="122"/>
      <c r="AE36" s="122"/>
      <c r="AF36" s="122"/>
      <c r="AG36" s="122"/>
      <c r="AH36" s="122"/>
      <c r="AI36" s="122"/>
      <c r="AJ36" s="122"/>
      <c r="AK36" s="122"/>
      <c r="AL36" s="122"/>
      <c r="AM36" s="122"/>
      <c r="AN36" s="122"/>
      <c r="AO36" s="122"/>
      <c r="AP36" s="122"/>
      <c r="AQ36" s="122"/>
      <c r="AR36" s="123"/>
      <c r="BE36" s="122"/>
    </row>
    <row r="37" spans="1:57" s="128" customFormat="1" ht="6.95" customHeight="1" x14ac:dyDescent="0.2">
      <c r="A37" s="122"/>
      <c r="B37" s="144"/>
      <c r="C37" s="145"/>
      <c r="D37" s="145"/>
      <c r="E37" s="145"/>
      <c r="F37" s="145"/>
      <c r="G37" s="145"/>
      <c r="H37" s="145"/>
      <c r="I37" s="145"/>
      <c r="J37" s="145"/>
      <c r="K37" s="145"/>
      <c r="L37" s="145"/>
      <c r="M37" s="145"/>
      <c r="N37" s="145"/>
      <c r="O37" s="145"/>
      <c r="P37" s="145"/>
      <c r="Q37" s="145"/>
      <c r="R37" s="145"/>
      <c r="S37" s="145"/>
      <c r="T37" s="145"/>
      <c r="U37" s="145"/>
      <c r="V37" s="145"/>
      <c r="W37" s="145"/>
      <c r="X37" s="145"/>
      <c r="Y37" s="145"/>
      <c r="Z37" s="145"/>
      <c r="AA37" s="145"/>
      <c r="AB37" s="145"/>
      <c r="AC37" s="145"/>
      <c r="AD37" s="145"/>
      <c r="AE37" s="145"/>
      <c r="AF37" s="145"/>
      <c r="AG37" s="145"/>
      <c r="AH37" s="145"/>
      <c r="AI37" s="145"/>
      <c r="AJ37" s="145"/>
      <c r="AK37" s="145"/>
      <c r="AL37" s="145"/>
      <c r="AM37" s="145"/>
      <c r="AN37" s="145"/>
      <c r="AO37" s="145"/>
      <c r="AP37" s="145"/>
      <c r="AQ37" s="145"/>
      <c r="AR37" s="123"/>
      <c r="BE37" s="122"/>
    </row>
    <row r="41" spans="1:57" s="128" customFormat="1" ht="6.95" customHeight="1" x14ac:dyDescent="0.2">
      <c r="A41" s="122"/>
      <c r="B41" s="146"/>
      <c r="C41" s="147"/>
      <c r="D41" s="147"/>
      <c r="E41" s="147"/>
      <c r="F41" s="147"/>
      <c r="G41" s="147"/>
      <c r="H41" s="147"/>
      <c r="I41" s="147"/>
      <c r="J41" s="147"/>
      <c r="K41" s="147"/>
      <c r="L41" s="147"/>
      <c r="M41" s="147"/>
      <c r="N41" s="147"/>
      <c r="O41" s="147"/>
      <c r="P41" s="147"/>
      <c r="Q41" s="147"/>
      <c r="R41" s="147"/>
      <c r="S41" s="147"/>
      <c r="T41" s="147"/>
      <c r="U41" s="147"/>
      <c r="V41" s="147"/>
      <c r="W41" s="147"/>
      <c r="X41" s="147"/>
      <c r="Y41" s="147"/>
      <c r="Z41" s="147"/>
      <c r="AA41" s="147"/>
      <c r="AB41" s="147"/>
      <c r="AC41" s="147"/>
      <c r="AD41" s="147"/>
      <c r="AE41" s="147"/>
      <c r="AF41" s="147"/>
      <c r="AG41" s="147"/>
      <c r="AH41" s="147"/>
      <c r="AI41" s="147"/>
      <c r="AJ41" s="147"/>
      <c r="AK41" s="147"/>
      <c r="AL41" s="147"/>
      <c r="AM41" s="147"/>
      <c r="AN41" s="147"/>
      <c r="AO41" s="147"/>
      <c r="AP41" s="147"/>
      <c r="AQ41" s="147"/>
      <c r="AR41" s="123"/>
      <c r="BE41" s="122"/>
    </row>
    <row r="42" spans="1:57" s="128" customFormat="1" ht="24.95" customHeight="1" x14ac:dyDescent="0.2">
      <c r="A42" s="122"/>
      <c r="B42" s="123"/>
      <c r="C42" s="109" t="s">
        <v>55</v>
      </c>
      <c r="D42" s="122"/>
      <c r="E42" s="122"/>
      <c r="F42" s="122"/>
      <c r="G42" s="122"/>
      <c r="H42" s="122"/>
      <c r="I42" s="122"/>
      <c r="J42" s="122"/>
      <c r="K42" s="122"/>
      <c r="L42" s="122"/>
      <c r="M42" s="122"/>
      <c r="N42" s="122"/>
      <c r="O42" s="122"/>
      <c r="P42" s="122"/>
      <c r="Q42" s="122"/>
      <c r="R42" s="122"/>
      <c r="S42" s="122"/>
      <c r="T42" s="122"/>
      <c r="U42" s="122"/>
      <c r="V42" s="122"/>
      <c r="W42" s="122"/>
      <c r="X42" s="122"/>
      <c r="Y42" s="122"/>
      <c r="Z42" s="122"/>
      <c r="AA42" s="122"/>
      <c r="AB42" s="122"/>
      <c r="AC42" s="122"/>
      <c r="AD42" s="122"/>
      <c r="AE42" s="122"/>
      <c r="AF42" s="122"/>
      <c r="AG42" s="122"/>
      <c r="AH42" s="122"/>
      <c r="AI42" s="122"/>
      <c r="AJ42" s="122"/>
      <c r="AK42" s="122"/>
      <c r="AL42" s="122"/>
      <c r="AM42" s="122"/>
      <c r="AN42" s="122"/>
      <c r="AO42" s="122"/>
      <c r="AP42" s="122"/>
      <c r="AQ42" s="122"/>
      <c r="AR42" s="123"/>
      <c r="BE42" s="122"/>
    </row>
    <row r="43" spans="1:57" s="128" customFormat="1" ht="6.95" customHeight="1" x14ac:dyDescent="0.2">
      <c r="A43" s="122"/>
      <c r="B43" s="123"/>
      <c r="C43" s="122"/>
      <c r="D43" s="122"/>
      <c r="E43" s="122"/>
      <c r="F43" s="122"/>
      <c r="G43" s="122"/>
      <c r="H43" s="122"/>
      <c r="I43" s="122"/>
      <c r="J43" s="122"/>
      <c r="K43" s="122"/>
      <c r="L43" s="122"/>
      <c r="M43" s="122"/>
      <c r="N43" s="122"/>
      <c r="O43" s="122"/>
      <c r="P43" s="122"/>
      <c r="Q43" s="122"/>
      <c r="R43" s="122"/>
      <c r="S43" s="122"/>
      <c r="T43" s="122"/>
      <c r="U43" s="122"/>
      <c r="V43" s="122"/>
      <c r="W43" s="122"/>
      <c r="X43" s="122"/>
      <c r="Y43" s="122"/>
      <c r="Z43" s="122"/>
      <c r="AA43" s="122"/>
      <c r="AB43" s="122"/>
      <c r="AC43" s="122"/>
      <c r="AD43" s="122"/>
      <c r="AE43" s="122"/>
      <c r="AF43" s="122"/>
      <c r="AG43" s="122"/>
      <c r="AH43" s="122"/>
      <c r="AI43" s="122"/>
      <c r="AJ43" s="122"/>
      <c r="AK43" s="122"/>
      <c r="AL43" s="122"/>
      <c r="AM43" s="122"/>
      <c r="AN43" s="122"/>
      <c r="AO43" s="122"/>
      <c r="AP43" s="122"/>
      <c r="AQ43" s="122"/>
      <c r="AR43" s="123"/>
      <c r="BE43" s="122"/>
    </row>
    <row r="44" spans="1:57" s="148" customFormat="1" ht="12" customHeight="1" x14ac:dyDescent="0.2">
      <c r="B44" s="149"/>
      <c r="C44" s="118" t="s">
        <v>14</v>
      </c>
      <c r="L44" s="148" t="str">
        <f>K5</f>
        <v>20189311-B01</v>
      </c>
      <c r="AR44" s="149"/>
    </row>
    <row r="45" spans="1:57" s="150" customFormat="1" ht="36.950000000000003" customHeight="1" x14ac:dyDescent="0.2">
      <c r="B45" s="151"/>
      <c r="C45" s="152" t="s">
        <v>17</v>
      </c>
      <c r="L45" s="153" t="str">
        <f>K6</f>
        <v>Oprava bytu Botanická 68, 602 00, BRNO - Byt č. 1</v>
      </c>
      <c r="M45" s="154"/>
      <c r="N45" s="154"/>
      <c r="O45" s="154"/>
      <c r="P45" s="154"/>
      <c r="Q45" s="154"/>
      <c r="R45" s="154"/>
      <c r="S45" s="154"/>
      <c r="T45" s="154"/>
      <c r="U45" s="154"/>
      <c r="V45" s="154"/>
      <c r="W45" s="154"/>
      <c r="X45" s="154"/>
      <c r="Y45" s="154"/>
      <c r="Z45" s="154"/>
      <c r="AA45" s="154"/>
      <c r="AB45" s="154"/>
      <c r="AC45" s="154"/>
      <c r="AD45" s="154"/>
      <c r="AE45" s="154"/>
      <c r="AF45" s="154"/>
      <c r="AG45" s="154"/>
      <c r="AH45" s="154"/>
      <c r="AI45" s="154"/>
      <c r="AJ45" s="154"/>
      <c r="AK45" s="154"/>
      <c r="AL45" s="154"/>
      <c r="AM45" s="154"/>
      <c r="AN45" s="154"/>
      <c r="AO45" s="154"/>
      <c r="AR45" s="151"/>
    </row>
    <row r="46" spans="1:57" s="128" customFormat="1" ht="6.95" customHeight="1" x14ac:dyDescent="0.2">
      <c r="A46" s="122"/>
      <c r="B46" s="123"/>
      <c r="C46" s="122"/>
      <c r="D46" s="122"/>
      <c r="E46" s="122"/>
      <c r="F46" s="122"/>
      <c r="G46" s="122"/>
      <c r="H46" s="122"/>
      <c r="I46" s="122"/>
      <c r="J46" s="122"/>
      <c r="K46" s="122"/>
      <c r="L46" s="122"/>
      <c r="M46" s="122"/>
      <c r="N46" s="122"/>
      <c r="O46" s="122"/>
      <c r="P46" s="122"/>
      <c r="Q46" s="122"/>
      <c r="R46" s="122"/>
      <c r="S46" s="122"/>
      <c r="T46" s="122"/>
      <c r="U46" s="122"/>
      <c r="V46" s="122"/>
      <c r="W46" s="122"/>
      <c r="X46" s="122"/>
      <c r="Y46" s="122"/>
      <c r="Z46" s="122"/>
      <c r="AA46" s="122"/>
      <c r="AB46" s="122"/>
      <c r="AC46" s="122"/>
      <c r="AD46" s="122"/>
      <c r="AE46" s="122"/>
      <c r="AF46" s="122"/>
      <c r="AG46" s="122"/>
      <c r="AH46" s="122"/>
      <c r="AI46" s="122"/>
      <c r="AJ46" s="122"/>
      <c r="AK46" s="122"/>
      <c r="AL46" s="122"/>
      <c r="AM46" s="122"/>
      <c r="AN46" s="122"/>
      <c r="AO46" s="122"/>
      <c r="AP46" s="122"/>
      <c r="AQ46" s="122"/>
      <c r="AR46" s="123"/>
      <c r="BE46" s="122"/>
    </row>
    <row r="47" spans="1:57" s="128" customFormat="1" ht="12" customHeight="1" x14ac:dyDescent="0.2">
      <c r="A47" s="122"/>
      <c r="B47" s="123"/>
      <c r="C47" s="118" t="s">
        <v>21</v>
      </c>
      <c r="D47" s="122"/>
      <c r="E47" s="122"/>
      <c r="F47" s="122"/>
      <c r="G47" s="122"/>
      <c r="H47" s="122"/>
      <c r="I47" s="122"/>
      <c r="J47" s="122"/>
      <c r="K47" s="122"/>
      <c r="L47" s="155" t="str">
        <f>IF(K8="","",K8)</f>
        <v>Brno</v>
      </c>
      <c r="M47" s="122"/>
      <c r="N47" s="122"/>
      <c r="O47" s="122"/>
      <c r="P47" s="122"/>
      <c r="Q47" s="122"/>
      <c r="R47" s="122"/>
      <c r="S47" s="122"/>
      <c r="T47" s="122"/>
      <c r="U47" s="122"/>
      <c r="V47" s="122"/>
      <c r="W47" s="122"/>
      <c r="X47" s="122"/>
      <c r="Y47" s="122"/>
      <c r="Z47" s="122"/>
      <c r="AA47" s="122"/>
      <c r="AB47" s="122"/>
      <c r="AC47" s="122"/>
      <c r="AD47" s="122"/>
      <c r="AE47" s="122"/>
      <c r="AF47" s="122"/>
      <c r="AG47" s="122"/>
      <c r="AH47" s="122"/>
      <c r="AI47" s="118" t="s">
        <v>23</v>
      </c>
      <c r="AJ47" s="122"/>
      <c r="AK47" s="122"/>
      <c r="AL47" s="122"/>
      <c r="AM47" s="156" t="str">
        <f>IF(AN8= "","",AN8)</f>
        <v>21. 7. 2021</v>
      </c>
      <c r="AN47" s="156"/>
      <c r="AO47" s="122"/>
      <c r="AP47" s="122"/>
      <c r="AQ47" s="122"/>
      <c r="AR47" s="123"/>
      <c r="BE47" s="122"/>
    </row>
    <row r="48" spans="1:57" s="128" customFormat="1" ht="6.95" customHeight="1" x14ac:dyDescent="0.2">
      <c r="A48" s="122"/>
      <c r="B48" s="123"/>
      <c r="C48" s="122"/>
      <c r="D48" s="122"/>
      <c r="E48" s="122"/>
      <c r="F48" s="122"/>
      <c r="G48" s="122"/>
      <c r="H48" s="122"/>
      <c r="I48" s="122"/>
      <c r="J48" s="122"/>
      <c r="K48" s="122"/>
      <c r="L48" s="122"/>
      <c r="M48" s="122"/>
      <c r="N48" s="122"/>
      <c r="O48" s="122"/>
      <c r="P48" s="122"/>
      <c r="Q48" s="122"/>
      <c r="R48" s="122"/>
      <c r="S48" s="122"/>
      <c r="T48" s="122"/>
      <c r="U48" s="122"/>
      <c r="V48" s="122"/>
      <c r="W48" s="122"/>
      <c r="X48" s="122"/>
      <c r="Y48" s="122"/>
      <c r="Z48" s="122"/>
      <c r="AA48" s="122"/>
      <c r="AB48" s="122"/>
      <c r="AC48" s="122"/>
      <c r="AD48" s="122"/>
      <c r="AE48" s="122"/>
      <c r="AF48" s="122"/>
      <c r="AG48" s="122"/>
      <c r="AH48" s="122"/>
      <c r="AI48" s="122"/>
      <c r="AJ48" s="122"/>
      <c r="AK48" s="122"/>
      <c r="AL48" s="122"/>
      <c r="AM48" s="122"/>
      <c r="AN48" s="122"/>
      <c r="AO48" s="122"/>
      <c r="AP48" s="122"/>
      <c r="AQ48" s="122"/>
      <c r="AR48" s="123"/>
      <c r="BE48" s="122"/>
    </row>
    <row r="49" spans="1:91" s="128" customFormat="1" ht="15.2" customHeight="1" x14ac:dyDescent="0.2">
      <c r="A49" s="122"/>
      <c r="B49" s="123"/>
      <c r="C49" s="118" t="s">
        <v>25</v>
      </c>
      <c r="D49" s="122"/>
      <c r="E49" s="122"/>
      <c r="F49" s="122"/>
      <c r="G49" s="122"/>
      <c r="H49" s="122"/>
      <c r="I49" s="122"/>
      <c r="J49" s="122"/>
      <c r="K49" s="122"/>
      <c r="L49" s="148" t="str">
        <f>IF(E11= "","",E11)</f>
        <v>Úřad městské části Brno-střed</v>
      </c>
      <c r="M49" s="122"/>
      <c r="N49" s="122"/>
      <c r="O49" s="122"/>
      <c r="P49" s="122"/>
      <c r="Q49" s="122"/>
      <c r="R49" s="122"/>
      <c r="S49" s="122"/>
      <c r="T49" s="122"/>
      <c r="U49" s="122"/>
      <c r="V49" s="122"/>
      <c r="W49" s="122"/>
      <c r="X49" s="122"/>
      <c r="Y49" s="122"/>
      <c r="Z49" s="122"/>
      <c r="AA49" s="122"/>
      <c r="AB49" s="122"/>
      <c r="AC49" s="122"/>
      <c r="AD49" s="122"/>
      <c r="AE49" s="122"/>
      <c r="AF49" s="122"/>
      <c r="AG49" s="122"/>
      <c r="AH49" s="122"/>
      <c r="AI49" s="118" t="s">
        <v>33</v>
      </c>
      <c r="AJ49" s="122"/>
      <c r="AK49" s="122"/>
      <c r="AL49" s="122"/>
      <c r="AM49" s="157" t="str">
        <f>IF(E17="","",E17)</f>
        <v>Intar a.s.</v>
      </c>
      <c r="AN49" s="158"/>
      <c r="AO49" s="158"/>
      <c r="AP49" s="158"/>
      <c r="AQ49" s="122"/>
      <c r="AR49" s="123"/>
      <c r="AS49" s="159" t="s">
        <v>56</v>
      </c>
      <c r="AT49" s="160"/>
      <c r="AU49" s="161"/>
      <c r="AV49" s="161"/>
      <c r="AW49" s="161"/>
      <c r="AX49" s="161"/>
      <c r="AY49" s="161"/>
      <c r="AZ49" s="161"/>
      <c r="BA49" s="161"/>
      <c r="BB49" s="161"/>
      <c r="BC49" s="161"/>
      <c r="BD49" s="162"/>
      <c r="BE49" s="122"/>
    </row>
    <row r="50" spans="1:91" s="128" customFormat="1" ht="15.2" customHeight="1" x14ac:dyDescent="0.2">
      <c r="A50" s="122"/>
      <c r="B50" s="123"/>
      <c r="C50" s="118" t="s">
        <v>31</v>
      </c>
      <c r="D50" s="122"/>
      <c r="E50" s="122"/>
      <c r="F50" s="122"/>
      <c r="G50" s="122"/>
      <c r="H50" s="122"/>
      <c r="I50" s="122"/>
      <c r="J50" s="122"/>
      <c r="K50" s="122"/>
      <c r="L50" s="148" t="str">
        <f>IF(E14= "Vyplň údaj","",E14)</f>
        <v/>
      </c>
      <c r="M50" s="122"/>
      <c r="N50" s="122"/>
      <c r="O50" s="122"/>
      <c r="P50" s="122"/>
      <c r="Q50" s="122"/>
      <c r="R50" s="122"/>
      <c r="S50" s="122"/>
      <c r="T50" s="122"/>
      <c r="U50" s="122"/>
      <c r="V50" s="122"/>
      <c r="W50" s="122"/>
      <c r="X50" s="122"/>
      <c r="Y50" s="122"/>
      <c r="Z50" s="122"/>
      <c r="AA50" s="122"/>
      <c r="AB50" s="122"/>
      <c r="AC50" s="122"/>
      <c r="AD50" s="122"/>
      <c r="AE50" s="122"/>
      <c r="AF50" s="122"/>
      <c r="AG50" s="122"/>
      <c r="AH50" s="122"/>
      <c r="AI50" s="118" t="s">
        <v>38</v>
      </c>
      <c r="AJ50" s="122"/>
      <c r="AK50" s="122"/>
      <c r="AL50" s="122"/>
      <c r="AM50" s="157" t="str">
        <f>IF(E20="","",E20)</f>
        <v>Bc. Veronika Kalusová</v>
      </c>
      <c r="AN50" s="158"/>
      <c r="AO50" s="158"/>
      <c r="AP50" s="158"/>
      <c r="AQ50" s="122"/>
      <c r="AR50" s="123"/>
      <c r="AS50" s="163"/>
      <c r="AT50" s="164"/>
      <c r="AU50" s="165"/>
      <c r="AV50" s="165"/>
      <c r="AW50" s="165"/>
      <c r="AX50" s="165"/>
      <c r="AY50" s="165"/>
      <c r="AZ50" s="165"/>
      <c r="BA50" s="165"/>
      <c r="BB50" s="165"/>
      <c r="BC50" s="165"/>
      <c r="BD50" s="166"/>
      <c r="BE50" s="122"/>
    </row>
    <row r="51" spans="1:91" s="128" customFormat="1" ht="10.9" customHeight="1" x14ac:dyDescent="0.2">
      <c r="A51" s="122"/>
      <c r="B51" s="123"/>
      <c r="C51" s="122"/>
      <c r="D51" s="122"/>
      <c r="E51" s="122"/>
      <c r="F51" s="122"/>
      <c r="G51" s="122"/>
      <c r="H51" s="122"/>
      <c r="I51" s="122"/>
      <c r="J51" s="122"/>
      <c r="K51" s="122"/>
      <c r="L51" s="122"/>
      <c r="M51" s="122"/>
      <c r="N51" s="122"/>
      <c r="O51" s="122"/>
      <c r="P51" s="122"/>
      <c r="Q51" s="122"/>
      <c r="R51" s="122"/>
      <c r="S51" s="122"/>
      <c r="T51" s="122"/>
      <c r="U51" s="122"/>
      <c r="V51" s="122"/>
      <c r="W51" s="122"/>
      <c r="X51" s="122"/>
      <c r="Y51" s="122"/>
      <c r="Z51" s="122"/>
      <c r="AA51" s="122"/>
      <c r="AB51" s="122"/>
      <c r="AC51" s="122"/>
      <c r="AD51" s="122"/>
      <c r="AE51" s="122"/>
      <c r="AF51" s="122"/>
      <c r="AG51" s="122"/>
      <c r="AH51" s="122"/>
      <c r="AI51" s="122"/>
      <c r="AJ51" s="122"/>
      <c r="AK51" s="122"/>
      <c r="AL51" s="122"/>
      <c r="AM51" s="122"/>
      <c r="AN51" s="122"/>
      <c r="AO51" s="122"/>
      <c r="AP51" s="122"/>
      <c r="AQ51" s="122"/>
      <c r="AR51" s="123"/>
      <c r="AS51" s="163"/>
      <c r="AT51" s="164"/>
      <c r="AU51" s="165"/>
      <c r="AV51" s="165"/>
      <c r="AW51" s="165"/>
      <c r="AX51" s="165"/>
      <c r="AY51" s="165"/>
      <c r="AZ51" s="165"/>
      <c r="BA51" s="165"/>
      <c r="BB51" s="165"/>
      <c r="BC51" s="165"/>
      <c r="BD51" s="166"/>
      <c r="BE51" s="122"/>
    </row>
    <row r="52" spans="1:91" s="128" customFormat="1" ht="29.25" customHeight="1" x14ac:dyDescent="0.2">
      <c r="A52" s="122"/>
      <c r="B52" s="123"/>
      <c r="C52" s="167" t="s">
        <v>57</v>
      </c>
      <c r="D52" s="168"/>
      <c r="E52" s="168"/>
      <c r="F52" s="168"/>
      <c r="G52" s="168"/>
      <c r="H52" s="169"/>
      <c r="I52" s="170" t="s">
        <v>58</v>
      </c>
      <c r="J52" s="168"/>
      <c r="K52" s="168"/>
      <c r="L52" s="168"/>
      <c r="M52" s="168"/>
      <c r="N52" s="168"/>
      <c r="O52" s="168"/>
      <c r="P52" s="168"/>
      <c r="Q52" s="168"/>
      <c r="R52" s="168"/>
      <c r="S52" s="168"/>
      <c r="T52" s="168"/>
      <c r="U52" s="168"/>
      <c r="V52" s="168"/>
      <c r="W52" s="168"/>
      <c r="X52" s="168"/>
      <c r="Y52" s="168"/>
      <c r="Z52" s="168"/>
      <c r="AA52" s="168"/>
      <c r="AB52" s="168"/>
      <c r="AC52" s="168"/>
      <c r="AD52" s="168"/>
      <c r="AE52" s="168"/>
      <c r="AF52" s="168"/>
      <c r="AG52" s="171" t="s">
        <v>59</v>
      </c>
      <c r="AH52" s="168"/>
      <c r="AI52" s="168"/>
      <c r="AJ52" s="168"/>
      <c r="AK52" s="168"/>
      <c r="AL52" s="168"/>
      <c r="AM52" s="168"/>
      <c r="AN52" s="170" t="s">
        <v>60</v>
      </c>
      <c r="AO52" s="168"/>
      <c r="AP52" s="168"/>
      <c r="AQ52" s="172" t="s">
        <v>61</v>
      </c>
      <c r="AR52" s="123"/>
      <c r="AS52" s="173" t="s">
        <v>62</v>
      </c>
      <c r="AT52" s="174" t="s">
        <v>63</v>
      </c>
      <c r="AU52" s="174" t="s">
        <v>64</v>
      </c>
      <c r="AV52" s="174" t="s">
        <v>65</v>
      </c>
      <c r="AW52" s="174" t="s">
        <v>66</v>
      </c>
      <c r="AX52" s="174" t="s">
        <v>67</v>
      </c>
      <c r="AY52" s="174" t="s">
        <v>68</v>
      </c>
      <c r="AZ52" s="174" t="s">
        <v>69</v>
      </c>
      <c r="BA52" s="174" t="s">
        <v>70</v>
      </c>
      <c r="BB52" s="174" t="s">
        <v>71</v>
      </c>
      <c r="BC52" s="174" t="s">
        <v>72</v>
      </c>
      <c r="BD52" s="175" t="s">
        <v>73</v>
      </c>
      <c r="BE52" s="122"/>
    </row>
    <row r="53" spans="1:91" s="128" customFormat="1" ht="10.9" customHeight="1" x14ac:dyDescent="0.2">
      <c r="A53" s="122"/>
      <c r="B53" s="123"/>
      <c r="C53" s="122"/>
      <c r="D53" s="122"/>
      <c r="E53" s="122"/>
      <c r="F53" s="122"/>
      <c r="G53" s="122"/>
      <c r="H53" s="122"/>
      <c r="I53" s="122"/>
      <c r="J53" s="122"/>
      <c r="K53" s="122"/>
      <c r="L53" s="122"/>
      <c r="M53" s="122"/>
      <c r="N53" s="122"/>
      <c r="O53" s="122"/>
      <c r="P53" s="122"/>
      <c r="Q53" s="122"/>
      <c r="R53" s="122"/>
      <c r="S53" s="122"/>
      <c r="T53" s="122"/>
      <c r="U53" s="122"/>
      <c r="V53" s="122"/>
      <c r="W53" s="122"/>
      <c r="X53" s="122"/>
      <c r="Y53" s="122"/>
      <c r="Z53" s="122"/>
      <c r="AA53" s="122"/>
      <c r="AB53" s="122"/>
      <c r="AC53" s="122"/>
      <c r="AD53" s="122"/>
      <c r="AE53" s="122"/>
      <c r="AF53" s="122"/>
      <c r="AG53" s="122"/>
      <c r="AH53" s="122"/>
      <c r="AI53" s="122"/>
      <c r="AJ53" s="122"/>
      <c r="AK53" s="122"/>
      <c r="AL53" s="122"/>
      <c r="AM53" s="122"/>
      <c r="AN53" s="122"/>
      <c r="AO53" s="122"/>
      <c r="AP53" s="122"/>
      <c r="AQ53" s="122"/>
      <c r="AR53" s="123"/>
      <c r="AS53" s="176"/>
      <c r="AT53" s="177"/>
      <c r="AU53" s="177"/>
      <c r="AV53" s="177"/>
      <c r="AW53" s="177"/>
      <c r="AX53" s="177"/>
      <c r="AY53" s="177"/>
      <c r="AZ53" s="177"/>
      <c r="BA53" s="177"/>
      <c r="BB53" s="177"/>
      <c r="BC53" s="177"/>
      <c r="BD53" s="178"/>
      <c r="BE53" s="122"/>
    </row>
    <row r="54" spans="1:91" s="179" customFormat="1" ht="32.450000000000003" customHeight="1" x14ac:dyDescent="0.2">
      <c r="B54" s="180"/>
      <c r="C54" s="181" t="s">
        <v>74</v>
      </c>
      <c r="D54" s="182"/>
      <c r="E54" s="182"/>
      <c r="F54" s="182"/>
      <c r="G54" s="182"/>
      <c r="H54" s="182"/>
      <c r="I54" s="182"/>
      <c r="J54" s="182"/>
      <c r="K54" s="182"/>
      <c r="L54" s="182"/>
      <c r="M54" s="182"/>
      <c r="N54" s="182"/>
      <c r="O54" s="182"/>
      <c r="P54" s="182"/>
      <c r="Q54" s="182"/>
      <c r="R54" s="182"/>
      <c r="S54" s="182"/>
      <c r="T54" s="182"/>
      <c r="U54" s="182"/>
      <c r="V54" s="182"/>
      <c r="W54" s="182"/>
      <c r="X54" s="182"/>
      <c r="Y54" s="182"/>
      <c r="Z54" s="182"/>
      <c r="AA54" s="182"/>
      <c r="AB54" s="182"/>
      <c r="AC54" s="182"/>
      <c r="AD54" s="182"/>
      <c r="AE54" s="182"/>
      <c r="AF54" s="182"/>
      <c r="AG54" s="183">
        <f>ROUND(SUM(AG55:AG58),2)</f>
        <v>0</v>
      </c>
      <c r="AH54" s="183"/>
      <c r="AI54" s="183"/>
      <c r="AJ54" s="183"/>
      <c r="AK54" s="183"/>
      <c r="AL54" s="183"/>
      <c r="AM54" s="183"/>
      <c r="AN54" s="184">
        <f>SUM(AG54,AT54)</f>
        <v>0</v>
      </c>
      <c r="AO54" s="184"/>
      <c r="AP54" s="184"/>
      <c r="AQ54" s="185" t="s">
        <v>3</v>
      </c>
      <c r="AR54" s="180"/>
      <c r="AS54" s="186">
        <f>ROUND(SUM(AS55:AS58),2)</f>
        <v>0</v>
      </c>
      <c r="AT54" s="187">
        <f>ROUND(SUM(AV54:AW54),2)</f>
        <v>0</v>
      </c>
      <c r="AU54" s="188">
        <f>ROUND(SUM(AU55:AU58),5)</f>
        <v>0</v>
      </c>
      <c r="AV54" s="187">
        <f>ROUND(AZ54*L29,2)</f>
        <v>0</v>
      </c>
      <c r="AW54" s="187">
        <f>ROUND(BA54*L30,2)</f>
        <v>0</v>
      </c>
      <c r="AX54" s="187">
        <f>ROUND(BB54*L29,2)</f>
        <v>0</v>
      </c>
      <c r="AY54" s="187">
        <f>ROUND(BC54*L30,2)</f>
        <v>0</v>
      </c>
      <c r="AZ54" s="187">
        <f>ROUND(SUM(AZ55:AZ58),2)</f>
        <v>0</v>
      </c>
      <c r="BA54" s="187">
        <f>ROUND(SUM(BA55:BA58),2)</f>
        <v>0</v>
      </c>
      <c r="BB54" s="187">
        <f>ROUND(SUM(BB55:BB58),2)</f>
        <v>0</v>
      </c>
      <c r="BC54" s="187">
        <f>ROUND(SUM(BC55:BC58),2)</f>
        <v>0</v>
      </c>
      <c r="BD54" s="189">
        <f>ROUND(SUM(BD55:BD58),2)</f>
        <v>0</v>
      </c>
      <c r="BS54" s="190" t="s">
        <v>75</v>
      </c>
      <c r="BT54" s="190" t="s">
        <v>76</v>
      </c>
      <c r="BU54" s="191" t="s">
        <v>77</v>
      </c>
      <c r="BV54" s="190" t="s">
        <v>78</v>
      </c>
      <c r="BW54" s="190" t="s">
        <v>5</v>
      </c>
      <c r="BX54" s="190" t="s">
        <v>79</v>
      </c>
      <c r="CL54" s="190" t="s">
        <v>3</v>
      </c>
    </row>
    <row r="55" spans="1:91" s="204" customFormat="1" ht="16.5" customHeight="1" x14ac:dyDescent="0.2">
      <c r="A55" s="192" t="s">
        <v>80</v>
      </c>
      <c r="B55" s="193"/>
      <c r="C55" s="194"/>
      <c r="D55" s="195" t="s">
        <v>81</v>
      </c>
      <c r="E55" s="195"/>
      <c r="F55" s="195"/>
      <c r="G55" s="195"/>
      <c r="H55" s="195"/>
      <c r="I55" s="196"/>
      <c r="J55" s="195" t="s">
        <v>82</v>
      </c>
      <c r="K55" s="195"/>
      <c r="L55" s="195"/>
      <c r="M55" s="195"/>
      <c r="N55" s="195"/>
      <c r="O55" s="195"/>
      <c r="P55" s="195"/>
      <c r="Q55" s="195"/>
      <c r="R55" s="195"/>
      <c r="S55" s="195"/>
      <c r="T55" s="195"/>
      <c r="U55" s="195"/>
      <c r="V55" s="195"/>
      <c r="W55" s="195"/>
      <c r="X55" s="195"/>
      <c r="Y55" s="195"/>
      <c r="Z55" s="195"/>
      <c r="AA55" s="195"/>
      <c r="AB55" s="195"/>
      <c r="AC55" s="195"/>
      <c r="AD55" s="195"/>
      <c r="AE55" s="195"/>
      <c r="AF55" s="195"/>
      <c r="AG55" s="197">
        <f>'D.1.1 -  stavební práce'!J30</f>
        <v>0</v>
      </c>
      <c r="AH55" s="198"/>
      <c r="AI55" s="198"/>
      <c r="AJ55" s="198"/>
      <c r="AK55" s="198"/>
      <c r="AL55" s="198"/>
      <c r="AM55" s="198"/>
      <c r="AN55" s="197">
        <f>SUM(AG55,AT55)</f>
        <v>0</v>
      </c>
      <c r="AO55" s="198"/>
      <c r="AP55" s="198"/>
      <c r="AQ55" s="199" t="s">
        <v>83</v>
      </c>
      <c r="AR55" s="193"/>
      <c r="AS55" s="200">
        <v>0</v>
      </c>
      <c r="AT55" s="201">
        <f>ROUND(SUM(AV55:AW55),2)</f>
        <v>0</v>
      </c>
      <c r="AU55" s="202">
        <f>'D.1.1 -  stavební práce'!P94</f>
        <v>0</v>
      </c>
      <c r="AV55" s="201">
        <f>'D.1.1 -  stavební práce'!J33</f>
        <v>0</v>
      </c>
      <c r="AW55" s="201">
        <f>'D.1.1 -  stavební práce'!J34</f>
        <v>0</v>
      </c>
      <c r="AX55" s="201">
        <f>'D.1.1 -  stavební práce'!J35</f>
        <v>0</v>
      </c>
      <c r="AY55" s="201">
        <f>'D.1.1 -  stavební práce'!J36</f>
        <v>0</v>
      </c>
      <c r="AZ55" s="201">
        <f>'D.1.1 -  stavební práce'!F33</f>
        <v>0</v>
      </c>
      <c r="BA55" s="201">
        <f>'D.1.1 -  stavební práce'!F34</f>
        <v>0</v>
      </c>
      <c r="BB55" s="201">
        <f>'D.1.1 -  stavební práce'!F35</f>
        <v>0</v>
      </c>
      <c r="BC55" s="201">
        <f>'D.1.1 -  stavební práce'!F36</f>
        <v>0</v>
      </c>
      <c r="BD55" s="203">
        <f>'D.1.1 -  stavební práce'!F37</f>
        <v>0</v>
      </c>
      <c r="BT55" s="205" t="s">
        <v>84</v>
      </c>
      <c r="BV55" s="205" t="s">
        <v>78</v>
      </c>
      <c r="BW55" s="205" t="s">
        <v>85</v>
      </c>
      <c r="BX55" s="205" t="s">
        <v>5</v>
      </c>
      <c r="CL55" s="205" t="s">
        <v>3</v>
      </c>
      <c r="CM55" s="205" t="s">
        <v>84</v>
      </c>
    </row>
    <row r="56" spans="1:91" s="204" customFormat="1" ht="16.5" customHeight="1" x14ac:dyDescent="0.2">
      <c r="A56" s="192" t="s">
        <v>80</v>
      </c>
      <c r="B56" s="193"/>
      <c r="C56" s="194"/>
      <c r="D56" s="195" t="s">
        <v>86</v>
      </c>
      <c r="E56" s="195"/>
      <c r="F56" s="195"/>
      <c r="G56" s="195"/>
      <c r="H56" s="195"/>
      <c r="I56" s="196"/>
      <c r="J56" s="195" t="s">
        <v>87</v>
      </c>
      <c r="K56" s="195"/>
      <c r="L56" s="195"/>
      <c r="M56" s="195"/>
      <c r="N56" s="195"/>
      <c r="O56" s="195"/>
      <c r="P56" s="195"/>
      <c r="Q56" s="195"/>
      <c r="R56" s="195"/>
      <c r="S56" s="195"/>
      <c r="T56" s="195"/>
      <c r="U56" s="195"/>
      <c r="V56" s="195"/>
      <c r="W56" s="195"/>
      <c r="X56" s="195"/>
      <c r="Y56" s="195"/>
      <c r="Z56" s="195"/>
      <c r="AA56" s="195"/>
      <c r="AB56" s="195"/>
      <c r="AC56" s="195"/>
      <c r="AD56" s="195"/>
      <c r="AE56" s="195"/>
      <c r="AF56" s="195"/>
      <c r="AG56" s="197">
        <f>'D.1.4a - vytápění'!J30</f>
        <v>0</v>
      </c>
      <c r="AH56" s="198"/>
      <c r="AI56" s="198"/>
      <c r="AJ56" s="198"/>
      <c r="AK56" s="198"/>
      <c r="AL56" s="198"/>
      <c r="AM56" s="198"/>
      <c r="AN56" s="197">
        <f>SUM(AG56,AT56)</f>
        <v>0</v>
      </c>
      <c r="AO56" s="198"/>
      <c r="AP56" s="198"/>
      <c r="AQ56" s="199" t="s">
        <v>83</v>
      </c>
      <c r="AR56" s="193"/>
      <c r="AS56" s="200">
        <v>0</v>
      </c>
      <c r="AT56" s="201">
        <f>ROUND(SUM(AV56:AW56),2)</f>
        <v>0</v>
      </c>
      <c r="AU56" s="202">
        <f>'D.1.4a - vytápění'!P86</f>
        <v>0</v>
      </c>
      <c r="AV56" s="201">
        <f>'D.1.4a - vytápění'!J33</f>
        <v>0</v>
      </c>
      <c r="AW56" s="201">
        <f>'D.1.4a - vytápění'!J34</f>
        <v>0</v>
      </c>
      <c r="AX56" s="201">
        <f>'D.1.4a - vytápění'!J35</f>
        <v>0</v>
      </c>
      <c r="AY56" s="201">
        <f>'D.1.4a - vytápění'!J36</f>
        <v>0</v>
      </c>
      <c r="AZ56" s="201">
        <f>'D.1.4a - vytápění'!F33</f>
        <v>0</v>
      </c>
      <c r="BA56" s="201">
        <f>'D.1.4a - vytápění'!F34</f>
        <v>0</v>
      </c>
      <c r="BB56" s="201">
        <f>'D.1.4a - vytápění'!F35</f>
        <v>0</v>
      </c>
      <c r="BC56" s="201">
        <f>'D.1.4a - vytápění'!F36</f>
        <v>0</v>
      </c>
      <c r="BD56" s="203">
        <f>'D.1.4a - vytápění'!F37</f>
        <v>0</v>
      </c>
      <c r="BT56" s="205" t="s">
        <v>84</v>
      </c>
      <c r="BV56" s="205" t="s">
        <v>78</v>
      </c>
      <c r="BW56" s="205" t="s">
        <v>88</v>
      </c>
      <c r="BX56" s="205" t="s">
        <v>5</v>
      </c>
      <c r="CL56" s="205" t="s">
        <v>3</v>
      </c>
      <c r="CM56" s="205" t="s">
        <v>84</v>
      </c>
    </row>
    <row r="57" spans="1:91" s="204" customFormat="1" ht="16.5" customHeight="1" x14ac:dyDescent="0.2">
      <c r="A57" s="192" t="s">
        <v>80</v>
      </c>
      <c r="B57" s="193"/>
      <c r="C57" s="194"/>
      <c r="D57" s="195" t="s">
        <v>89</v>
      </c>
      <c r="E57" s="195"/>
      <c r="F57" s="195"/>
      <c r="G57" s="195"/>
      <c r="H57" s="195"/>
      <c r="I57" s="196"/>
      <c r="J57" s="195" t="s">
        <v>90</v>
      </c>
      <c r="K57" s="195"/>
      <c r="L57" s="195"/>
      <c r="M57" s="195"/>
      <c r="N57" s="195"/>
      <c r="O57" s="195"/>
      <c r="P57" s="195"/>
      <c r="Q57" s="195"/>
      <c r="R57" s="195"/>
      <c r="S57" s="195"/>
      <c r="T57" s="195"/>
      <c r="U57" s="195"/>
      <c r="V57" s="195"/>
      <c r="W57" s="195"/>
      <c r="X57" s="195"/>
      <c r="Y57" s="195"/>
      <c r="Z57" s="195"/>
      <c r="AA57" s="195"/>
      <c r="AB57" s="195"/>
      <c r="AC57" s="195"/>
      <c r="AD57" s="195"/>
      <c r="AE57" s="195"/>
      <c r="AF57" s="195"/>
      <c r="AG57" s="197">
        <f>'D.1.4d - zdravotechnika'!J30</f>
        <v>0</v>
      </c>
      <c r="AH57" s="198"/>
      <c r="AI57" s="198"/>
      <c r="AJ57" s="198"/>
      <c r="AK57" s="198"/>
      <c r="AL57" s="198"/>
      <c r="AM57" s="198"/>
      <c r="AN57" s="197">
        <f>SUM(AG57,AT57)</f>
        <v>0</v>
      </c>
      <c r="AO57" s="198"/>
      <c r="AP57" s="198"/>
      <c r="AQ57" s="199" t="s">
        <v>83</v>
      </c>
      <c r="AR57" s="193"/>
      <c r="AS57" s="200">
        <v>0</v>
      </c>
      <c r="AT57" s="201">
        <f>ROUND(SUM(AV57:AW57),2)</f>
        <v>0</v>
      </c>
      <c r="AU57" s="202">
        <f>'D.1.4d - zdravotechnika'!P89</f>
        <v>0</v>
      </c>
      <c r="AV57" s="201">
        <f>'D.1.4d - zdravotechnika'!J33</f>
        <v>0</v>
      </c>
      <c r="AW57" s="201">
        <f>'D.1.4d - zdravotechnika'!J34</f>
        <v>0</v>
      </c>
      <c r="AX57" s="201">
        <f>'D.1.4d - zdravotechnika'!J35</f>
        <v>0</v>
      </c>
      <c r="AY57" s="201">
        <f>'D.1.4d - zdravotechnika'!J36</f>
        <v>0</v>
      </c>
      <c r="AZ57" s="201">
        <f>'D.1.4d - zdravotechnika'!F33</f>
        <v>0</v>
      </c>
      <c r="BA57" s="201">
        <f>'D.1.4d - zdravotechnika'!F34</f>
        <v>0</v>
      </c>
      <c r="BB57" s="201">
        <f>'D.1.4d - zdravotechnika'!F35</f>
        <v>0</v>
      </c>
      <c r="BC57" s="201">
        <f>'D.1.4d - zdravotechnika'!F36</f>
        <v>0</v>
      </c>
      <c r="BD57" s="203">
        <f>'D.1.4d - zdravotechnika'!F37</f>
        <v>0</v>
      </c>
      <c r="BT57" s="205" t="s">
        <v>84</v>
      </c>
      <c r="BV57" s="205" t="s">
        <v>78</v>
      </c>
      <c r="BW57" s="205" t="s">
        <v>91</v>
      </c>
      <c r="BX57" s="205" t="s">
        <v>5</v>
      </c>
      <c r="CL57" s="205" t="s">
        <v>3</v>
      </c>
      <c r="CM57" s="205" t="s">
        <v>84</v>
      </c>
    </row>
    <row r="58" spans="1:91" s="204" customFormat="1" ht="16.5" customHeight="1" x14ac:dyDescent="0.2">
      <c r="A58" s="192" t="s">
        <v>80</v>
      </c>
      <c r="B58" s="193"/>
      <c r="C58" s="194"/>
      <c r="D58" s="195" t="s">
        <v>92</v>
      </c>
      <c r="E58" s="195"/>
      <c r="F58" s="195"/>
      <c r="G58" s="195"/>
      <c r="H58" s="195"/>
      <c r="I58" s="196"/>
      <c r="J58" s="195" t="s">
        <v>93</v>
      </c>
      <c r="K58" s="195"/>
      <c r="L58" s="195"/>
      <c r="M58" s="195"/>
      <c r="N58" s="195"/>
      <c r="O58" s="195"/>
      <c r="P58" s="195"/>
      <c r="Q58" s="195"/>
      <c r="R58" s="195"/>
      <c r="S58" s="195"/>
      <c r="T58" s="195"/>
      <c r="U58" s="195"/>
      <c r="V58" s="195"/>
      <c r="W58" s="195"/>
      <c r="X58" s="195"/>
      <c r="Y58" s="195"/>
      <c r="Z58" s="195"/>
      <c r="AA58" s="195"/>
      <c r="AB58" s="195"/>
      <c r="AC58" s="195"/>
      <c r="AD58" s="195"/>
      <c r="AE58" s="195"/>
      <c r="AF58" s="195"/>
      <c r="AG58" s="197">
        <f>'D.1.4g - elektroinstalace'!J30</f>
        <v>0</v>
      </c>
      <c r="AH58" s="198"/>
      <c r="AI58" s="198"/>
      <c r="AJ58" s="198"/>
      <c r="AK58" s="198"/>
      <c r="AL58" s="198"/>
      <c r="AM58" s="198"/>
      <c r="AN58" s="197">
        <f>SUM(AG58,AT58)</f>
        <v>0</v>
      </c>
      <c r="AO58" s="198"/>
      <c r="AP58" s="198"/>
      <c r="AQ58" s="199" t="s">
        <v>83</v>
      </c>
      <c r="AR58" s="193"/>
      <c r="AS58" s="206">
        <v>0</v>
      </c>
      <c r="AT58" s="207">
        <f>ROUND(SUM(AV58:AW58),2)</f>
        <v>0</v>
      </c>
      <c r="AU58" s="208">
        <f>'D.1.4g - elektroinstalace'!P100</f>
        <v>0</v>
      </c>
      <c r="AV58" s="207">
        <f>'D.1.4g - elektroinstalace'!J33</f>
        <v>0</v>
      </c>
      <c r="AW58" s="207">
        <f>'D.1.4g - elektroinstalace'!J34</f>
        <v>0</v>
      </c>
      <c r="AX58" s="207">
        <f>'D.1.4g - elektroinstalace'!J35</f>
        <v>0</v>
      </c>
      <c r="AY58" s="207">
        <f>'D.1.4g - elektroinstalace'!J36</f>
        <v>0</v>
      </c>
      <c r="AZ58" s="207">
        <f>'D.1.4g - elektroinstalace'!F33</f>
        <v>0</v>
      </c>
      <c r="BA58" s="207">
        <f>'D.1.4g - elektroinstalace'!F34</f>
        <v>0</v>
      </c>
      <c r="BB58" s="207">
        <f>'D.1.4g - elektroinstalace'!F35</f>
        <v>0</v>
      </c>
      <c r="BC58" s="207">
        <f>'D.1.4g - elektroinstalace'!F36</f>
        <v>0</v>
      </c>
      <c r="BD58" s="209">
        <f>'D.1.4g - elektroinstalace'!F37</f>
        <v>0</v>
      </c>
      <c r="BT58" s="205" t="s">
        <v>84</v>
      </c>
      <c r="BV58" s="205" t="s">
        <v>78</v>
      </c>
      <c r="BW58" s="205" t="s">
        <v>94</v>
      </c>
      <c r="BX58" s="205" t="s">
        <v>5</v>
      </c>
      <c r="CL58" s="205" t="s">
        <v>3</v>
      </c>
      <c r="CM58" s="205" t="s">
        <v>84</v>
      </c>
    </row>
    <row r="59" spans="1:91" s="128" customFormat="1" ht="30" customHeight="1" x14ac:dyDescent="0.2">
      <c r="A59" s="122"/>
      <c r="B59" s="123"/>
      <c r="C59" s="122"/>
      <c r="D59" s="122"/>
      <c r="E59" s="122"/>
      <c r="F59" s="122"/>
      <c r="G59" s="122"/>
      <c r="H59" s="122"/>
      <c r="I59" s="122"/>
      <c r="J59" s="122"/>
      <c r="K59" s="122"/>
      <c r="L59" s="122"/>
      <c r="M59" s="122"/>
      <c r="N59" s="122"/>
      <c r="O59" s="122"/>
      <c r="P59" s="122"/>
      <c r="Q59" s="122"/>
      <c r="R59" s="122"/>
      <c r="S59" s="122"/>
      <c r="T59" s="122"/>
      <c r="U59" s="122"/>
      <c r="V59" s="122"/>
      <c r="W59" s="122"/>
      <c r="X59" s="122"/>
      <c r="Y59" s="122"/>
      <c r="Z59" s="122"/>
      <c r="AA59" s="122"/>
      <c r="AB59" s="122"/>
      <c r="AC59" s="122"/>
      <c r="AD59" s="122"/>
      <c r="AE59" s="122"/>
      <c r="AF59" s="122"/>
      <c r="AG59" s="122"/>
      <c r="AH59" s="122"/>
      <c r="AI59" s="122"/>
      <c r="AJ59" s="122"/>
      <c r="AK59" s="122"/>
      <c r="AL59" s="122"/>
      <c r="AM59" s="122"/>
      <c r="AN59" s="122"/>
      <c r="AO59" s="122"/>
      <c r="AP59" s="122"/>
      <c r="AQ59" s="122"/>
      <c r="AR59" s="123"/>
      <c r="AS59" s="122"/>
      <c r="AT59" s="122"/>
      <c r="AU59" s="122"/>
      <c r="AV59" s="122"/>
      <c r="AW59" s="122"/>
      <c r="AX59" s="122"/>
      <c r="AY59" s="122"/>
      <c r="AZ59" s="122"/>
      <c r="BA59" s="122"/>
      <c r="BB59" s="122"/>
      <c r="BC59" s="122"/>
      <c r="BD59" s="122"/>
      <c r="BE59" s="122"/>
    </row>
    <row r="60" spans="1:91" s="128" customFormat="1" ht="6.95" customHeight="1" x14ac:dyDescent="0.2">
      <c r="A60" s="122"/>
      <c r="B60" s="144"/>
      <c r="C60" s="145"/>
      <c r="D60" s="145"/>
      <c r="E60" s="145"/>
      <c r="F60" s="145"/>
      <c r="G60" s="145"/>
      <c r="H60" s="145"/>
      <c r="I60" s="145"/>
      <c r="J60" s="145"/>
      <c r="K60" s="145"/>
      <c r="L60" s="145"/>
      <c r="M60" s="145"/>
      <c r="N60" s="145"/>
      <c r="O60" s="145"/>
      <c r="P60" s="145"/>
      <c r="Q60" s="145"/>
      <c r="R60" s="145"/>
      <c r="S60" s="145"/>
      <c r="T60" s="145"/>
      <c r="U60" s="145"/>
      <c r="V60" s="145"/>
      <c r="W60" s="145"/>
      <c r="X60" s="145"/>
      <c r="Y60" s="145"/>
      <c r="Z60" s="145"/>
      <c r="AA60" s="145"/>
      <c r="AB60" s="145"/>
      <c r="AC60" s="145"/>
      <c r="AD60" s="145"/>
      <c r="AE60" s="145"/>
      <c r="AF60" s="145"/>
      <c r="AG60" s="145"/>
      <c r="AH60" s="145"/>
      <c r="AI60" s="145"/>
      <c r="AJ60" s="145"/>
      <c r="AK60" s="145"/>
      <c r="AL60" s="145"/>
      <c r="AM60" s="145"/>
      <c r="AN60" s="145"/>
      <c r="AO60" s="145"/>
      <c r="AP60" s="145"/>
      <c r="AQ60" s="145"/>
      <c r="AR60" s="123"/>
      <c r="AS60" s="122"/>
      <c r="AT60" s="122"/>
      <c r="AU60" s="122"/>
      <c r="AV60" s="122"/>
      <c r="AW60" s="122"/>
      <c r="AX60" s="122"/>
      <c r="AY60" s="122"/>
      <c r="AZ60" s="122"/>
      <c r="BA60" s="122"/>
      <c r="BB60" s="122"/>
      <c r="BC60" s="122"/>
      <c r="BD60" s="122"/>
      <c r="BE60" s="122"/>
    </row>
  </sheetData>
  <sheetProtection password="8879" sheet="1" objects="1" scenarios="1"/>
  <mergeCells count="54">
    <mergeCell ref="AR2:BE2"/>
    <mergeCell ref="AK33:AO33"/>
    <mergeCell ref="L33:P33"/>
    <mergeCell ref="W33:AE33"/>
    <mergeCell ref="AK35:AO35"/>
    <mergeCell ref="X35:AB35"/>
    <mergeCell ref="W31:AE31"/>
    <mergeCell ref="AK31:AO31"/>
    <mergeCell ref="AK32:AO32"/>
    <mergeCell ref="L32:P32"/>
    <mergeCell ref="W32:AE32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AN58:AP58"/>
    <mergeCell ref="AG58:AM58"/>
    <mergeCell ref="D58:H58"/>
    <mergeCell ref="J58:AF58"/>
    <mergeCell ref="AG54:AM54"/>
    <mergeCell ref="AN54:AP54"/>
    <mergeCell ref="J56:AF56"/>
    <mergeCell ref="D56:H56"/>
    <mergeCell ref="AG56:AM56"/>
    <mergeCell ref="AN56:AP56"/>
    <mergeCell ref="AN57:AP57"/>
    <mergeCell ref="D57:H57"/>
    <mergeCell ref="J57:AF57"/>
    <mergeCell ref="AG57:AM57"/>
    <mergeCell ref="C52:G52"/>
    <mergeCell ref="AG52:AM52"/>
    <mergeCell ref="I52:AF52"/>
    <mergeCell ref="AN52:AP52"/>
    <mergeCell ref="D55:H55"/>
    <mergeCell ref="AG55:AM55"/>
    <mergeCell ref="J55:AF55"/>
    <mergeCell ref="AN55:AP55"/>
    <mergeCell ref="L45:AO45"/>
    <mergeCell ref="AM47:AN47"/>
    <mergeCell ref="AM49:AP49"/>
    <mergeCell ref="AS49:AT51"/>
    <mergeCell ref="AM50:AP50"/>
  </mergeCells>
  <hyperlinks>
    <hyperlink ref="A55" location="'D.1.1 -  stavební práce'!C2" display="/"/>
    <hyperlink ref="A56" location="'D.1.4a - vytápění'!C2" display="/"/>
    <hyperlink ref="A57" location="'D.1.4d - zdravotechnika'!C2" display="/"/>
    <hyperlink ref="A58" location="'D.1.4g - elektroinstalace'!C2" display="/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338"/>
  <sheetViews>
    <sheetView showGridLines="0" tabSelected="1" workbookViewId="0">
      <selection activeCell="E9" sqref="E9:H9"/>
    </sheetView>
  </sheetViews>
  <sheetFormatPr defaultRowHeight="15" x14ac:dyDescent="0.2"/>
  <cols>
    <col min="1" max="1" width="8.33203125" style="102" customWidth="1"/>
    <col min="2" max="2" width="1.1640625" style="102" customWidth="1"/>
    <col min="3" max="3" width="4.1640625" style="102" customWidth="1"/>
    <col min="4" max="4" width="4.33203125" style="102" customWidth="1"/>
    <col min="5" max="5" width="17.1640625" style="102" customWidth="1"/>
    <col min="6" max="6" width="100.83203125" style="102" customWidth="1"/>
    <col min="7" max="7" width="7.5" style="102" customWidth="1"/>
    <col min="8" max="8" width="14" style="102" customWidth="1"/>
    <col min="9" max="9" width="15.83203125" style="102" customWidth="1"/>
    <col min="10" max="11" width="22.33203125" style="102" customWidth="1"/>
    <col min="12" max="12" width="9.33203125" style="102" customWidth="1"/>
    <col min="13" max="13" width="10.83203125" style="102" hidden="1" customWidth="1"/>
    <col min="14" max="14" width="9.33203125" style="102" hidden="1"/>
    <col min="15" max="20" width="14.1640625" style="102" hidden="1" customWidth="1"/>
    <col min="21" max="21" width="16.33203125" style="102" hidden="1" customWidth="1"/>
    <col min="22" max="22" width="12.33203125" style="102" customWidth="1"/>
    <col min="23" max="23" width="16.33203125" style="102" customWidth="1"/>
    <col min="24" max="24" width="12.33203125" style="102" customWidth="1"/>
    <col min="25" max="25" width="15" style="102" customWidth="1"/>
    <col min="26" max="26" width="11" style="102" customWidth="1"/>
    <col min="27" max="27" width="15" style="102" customWidth="1"/>
    <col min="28" max="28" width="16.33203125" style="102" customWidth="1"/>
    <col min="29" max="29" width="11" style="102" customWidth="1"/>
    <col min="30" max="30" width="15" style="102" customWidth="1"/>
    <col min="31" max="31" width="16.33203125" style="102" customWidth="1"/>
    <col min="32" max="43" width="9.33203125" style="102"/>
    <col min="44" max="65" width="9.33203125" style="102" hidden="1"/>
    <col min="66" max="16384" width="9.33203125" style="102"/>
  </cols>
  <sheetData>
    <row r="2" spans="1:46" ht="36.950000000000003" customHeight="1" x14ac:dyDescent="0.2">
      <c r="L2" s="103" t="s">
        <v>6</v>
      </c>
      <c r="M2" s="104"/>
      <c r="N2" s="104"/>
      <c r="O2" s="104"/>
      <c r="P2" s="104"/>
      <c r="Q2" s="104"/>
      <c r="R2" s="104"/>
      <c r="S2" s="104"/>
      <c r="T2" s="104"/>
      <c r="U2" s="104"/>
      <c r="V2" s="104"/>
      <c r="AT2" s="105" t="s">
        <v>85</v>
      </c>
    </row>
    <row r="3" spans="1:46" ht="6.95" customHeight="1" x14ac:dyDescent="0.2">
      <c r="B3" s="106"/>
      <c r="C3" s="107"/>
      <c r="D3" s="107"/>
      <c r="E3" s="107"/>
      <c r="F3" s="107"/>
      <c r="G3" s="107"/>
      <c r="H3" s="107"/>
      <c r="I3" s="107"/>
      <c r="J3" s="107"/>
      <c r="K3" s="107"/>
      <c r="L3" s="108"/>
      <c r="AT3" s="105" t="s">
        <v>84</v>
      </c>
    </row>
    <row r="4" spans="1:46" ht="24.95" customHeight="1" x14ac:dyDescent="0.2">
      <c r="B4" s="108"/>
      <c r="D4" s="109" t="s">
        <v>95</v>
      </c>
      <c r="L4" s="108"/>
      <c r="M4" s="211" t="s">
        <v>11</v>
      </c>
      <c r="AT4" s="105" t="s">
        <v>4</v>
      </c>
    </row>
    <row r="5" spans="1:46" ht="6.95" customHeight="1" x14ac:dyDescent="0.2">
      <c r="B5" s="108"/>
      <c r="L5" s="108"/>
    </row>
    <row r="6" spans="1:46" ht="12" customHeight="1" x14ac:dyDescent="0.2">
      <c r="B6" s="108"/>
      <c r="D6" s="118" t="s">
        <v>17</v>
      </c>
      <c r="L6" s="108"/>
    </row>
    <row r="7" spans="1:46" ht="16.5" customHeight="1" x14ac:dyDescent="0.2">
      <c r="B7" s="108"/>
      <c r="E7" s="212" t="str">
        <f>'Rekapitulace stavby'!K6</f>
        <v>Oprava bytu Botanická 68, 602 00, BRNO - Byt č. 1</v>
      </c>
      <c r="F7" s="213"/>
      <c r="G7" s="213"/>
      <c r="H7" s="213"/>
      <c r="L7" s="108"/>
    </row>
    <row r="8" spans="1:46" s="128" customFormat="1" ht="12" customHeight="1" x14ac:dyDescent="0.2">
      <c r="A8" s="122"/>
      <c r="B8" s="123"/>
      <c r="C8" s="122"/>
      <c r="D8" s="118" t="s">
        <v>96</v>
      </c>
      <c r="E8" s="122"/>
      <c r="F8" s="122"/>
      <c r="G8" s="122"/>
      <c r="H8" s="122"/>
      <c r="I8" s="122"/>
      <c r="J8" s="122"/>
      <c r="K8" s="122"/>
      <c r="L8" s="214"/>
      <c r="S8" s="122"/>
      <c r="T8" s="122"/>
      <c r="U8" s="122"/>
      <c r="V8" s="122"/>
      <c r="W8" s="122"/>
      <c r="X8" s="122"/>
      <c r="Y8" s="122"/>
      <c r="Z8" s="122"/>
      <c r="AA8" s="122"/>
      <c r="AB8" s="122"/>
      <c r="AC8" s="122"/>
      <c r="AD8" s="122"/>
      <c r="AE8" s="122"/>
    </row>
    <row r="9" spans="1:46" s="128" customFormat="1" ht="16.5" customHeight="1" x14ac:dyDescent="0.2">
      <c r="A9" s="122"/>
      <c r="B9" s="123"/>
      <c r="C9" s="122"/>
      <c r="D9" s="122"/>
      <c r="E9" s="153" t="s">
        <v>97</v>
      </c>
      <c r="F9" s="215"/>
      <c r="G9" s="215"/>
      <c r="H9" s="215"/>
      <c r="I9" s="122"/>
      <c r="J9" s="122"/>
      <c r="K9" s="122"/>
      <c r="L9" s="214"/>
      <c r="S9" s="122"/>
      <c r="T9" s="122"/>
      <c r="U9" s="122"/>
      <c r="V9" s="122"/>
      <c r="W9" s="122"/>
      <c r="X9" s="122"/>
      <c r="Y9" s="122"/>
      <c r="Z9" s="122"/>
      <c r="AA9" s="122"/>
      <c r="AB9" s="122"/>
      <c r="AC9" s="122"/>
      <c r="AD9" s="122"/>
      <c r="AE9" s="122"/>
    </row>
    <row r="10" spans="1:46" s="128" customFormat="1" ht="11.25" x14ac:dyDescent="0.2">
      <c r="A10" s="122"/>
      <c r="B10" s="123"/>
      <c r="C10" s="122"/>
      <c r="D10" s="122"/>
      <c r="E10" s="122"/>
      <c r="F10" s="122"/>
      <c r="G10" s="122"/>
      <c r="H10" s="122"/>
      <c r="I10" s="122"/>
      <c r="J10" s="122"/>
      <c r="K10" s="122"/>
      <c r="L10" s="214"/>
      <c r="S10" s="122"/>
      <c r="T10" s="122"/>
      <c r="U10" s="122"/>
      <c r="V10" s="122"/>
      <c r="W10" s="122"/>
      <c r="X10" s="122"/>
      <c r="Y10" s="122"/>
      <c r="Z10" s="122"/>
      <c r="AA10" s="122"/>
      <c r="AB10" s="122"/>
      <c r="AC10" s="122"/>
      <c r="AD10" s="122"/>
      <c r="AE10" s="122"/>
    </row>
    <row r="11" spans="1:46" s="128" customFormat="1" ht="12" customHeight="1" x14ac:dyDescent="0.2">
      <c r="A11" s="122"/>
      <c r="B11" s="123"/>
      <c r="C11" s="122"/>
      <c r="D11" s="118" t="s">
        <v>19</v>
      </c>
      <c r="E11" s="122"/>
      <c r="F11" s="119" t="s">
        <v>3</v>
      </c>
      <c r="G11" s="122"/>
      <c r="H11" s="122"/>
      <c r="I11" s="118" t="s">
        <v>20</v>
      </c>
      <c r="J11" s="119" t="s">
        <v>3</v>
      </c>
      <c r="K11" s="122"/>
      <c r="L11" s="214"/>
      <c r="S11" s="122"/>
      <c r="T11" s="122"/>
      <c r="U11" s="122"/>
      <c r="V11" s="122"/>
      <c r="W11" s="122"/>
      <c r="X11" s="122"/>
      <c r="Y11" s="122"/>
      <c r="Z11" s="122"/>
      <c r="AA11" s="122"/>
      <c r="AB11" s="122"/>
      <c r="AC11" s="122"/>
      <c r="AD11" s="122"/>
      <c r="AE11" s="122"/>
    </row>
    <row r="12" spans="1:46" s="128" customFormat="1" ht="12" customHeight="1" x14ac:dyDescent="0.2">
      <c r="A12" s="122"/>
      <c r="B12" s="123"/>
      <c r="C12" s="122"/>
      <c r="D12" s="118" t="s">
        <v>21</v>
      </c>
      <c r="E12" s="122"/>
      <c r="F12" s="119" t="s">
        <v>22</v>
      </c>
      <c r="G12" s="122"/>
      <c r="H12" s="122"/>
      <c r="I12" s="118" t="s">
        <v>23</v>
      </c>
      <c r="J12" s="216" t="str">
        <f>'Rekapitulace stavby'!AN8</f>
        <v>21. 7. 2021</v>
      </c>
      <c r="K12" s="122"/>
      <c r="L12" s="214"/>
      <c r="S12" s="122"/>
      <c r="T12" s="122"/>
      <c r="U12" s="122"/>
      <c r="V12" s="122"/>
      <c r="W12" s="122"/>
      <c r="X12" s="122"/>
      <c r="Y12" s="122"/>
      <c r="Z12" s="122"/>
      <c r="AA12" s="122"/>
      <c r="AB12" s="122"/>
      <c r="AC12" s="122"/>
      <c r="AD12" s="122"/>
      <c r="AE12" s="122"/>
    </row>
    <row r="13" spans="1:46" s="128" customFormat="1" ht="10.9" customHeight="1" x14ac:dyDescent="0.2">
      <c r="A13" s="122"/>
      <c r="B13" s="123"/>
      <c r="C13" s="122"/>
      <c r="D13" s="122"/>
      <c r="E13" s="122"/>
      <c r="F13" s="122"/>
      <c r="G13" s="122"/>
      <c r="H13" s="122"/>
      <c r="I13" s="122"/>
      <c r="J13" s="122"/>
      <c r="K13" s="122"/>
      <c r="L13" s="214"/>
      <c r="S13" s="122"/>
      <c r="T13" s="122"/>
      <c r="U13" s="122"/>
      <c r="V13" s="122"/>
      <c r="W13" s="122"/>
      <c r="X13" s="122"/>
      <c r="Y13" s="122"/>
      <c r="Z13" s="122"/>
      <c r="AA13" s="122"/>
      <c r="AB13" s="122"/>
      <c r="AC13" s="122"/>
      <c r="AD13" s="122"/>
      <c r="AE13" s="122"/>
    </row>
    <row r="14" spans="1:46" s="128" customFormat="1" ht="12" customHeight="1" x14ac:dyDescent="0.2">
      <c r="A14" s="122"/>
      <c r="B14" s="123"/>
      <c r="C14" s="122"/>
      <c r="D14" s="118" t="s">
        <v>25</v>
      </c>
      <c r="E14" s="122"/>
      <c r="F14" s="122"/>
      <c r="G14" s="122"/>
      <c r="H14" s="122"/>
      <c r="I14" s="118" t="s">
        <v>26</v>
      </c>
      <c r="J14" s="119" t="s">
        <v>27</v>
      </c>
      <c r="K14" s="122"/>
      <c r="L14" s="214"/>
      <c r="S14" s="122"/>
      <c r="T14" s="122"/>
      <c r="U14" s="122"/>
      <c r="V14" s="122"/>
      <c r="W14" s="122"/>
      <c r="X14" s="122"/>
      <c r="Y14" s="122"/>
      <c r="Z14" s="122"/>
      <c r="AA14" s="122"/>
      <c r="AB14" s="122"/>
      <c r="AC14" s="122"/>
      <c r="AD14" s="122"/>
      <c r="AE14" s="122"/>
    </row>
    <row r="15" spans="1:46" s="128" customFormat="1" ht="18" customHeight="1" x14ac:dyDescent="0.2">
      <c r="A15" s="122"/>
      <c r="B15" s="123"/>
      <c r="C15" s="122"/>
      <c r="D15" s="122"/>
      <c r="E15" s="119" t="s">
        <v>28</v>
      </c>
      <c r="F15" s="122"/>
      <c r="G15" s="122"/>
      <c r="H15" s="122"/>
      <c r="I15" s="118" t="s">
        <v>29</v>
      </c>
      <c r="J15" s="119" t="s">
        <v>30</v>
      </c>
      <c r="K15" s="122"/>
      <c r="L15" s="214"/>
      <c r="S15" s="122"/>
      <c r="T15" s="122"/>
      <c r="U15" s="122"/>
      <c r="V15" s="122"/>
      <c r="W15" s="122"/>
      <c r="X15" s="122"/>
      <c r="Y15" s="122"/>
      <c r="Z15" s="122"/>
      <c r="AA15" s="122"/>
      <c r="AB15" s="122"/>
      <c r="AC15" s="122"/>
      <c r="AD15" s="122"/>
      <c r="AE15" s="122"/>
    </row>
    <row r="16" spans="1:46" s="128" customFormat="1" ht="6.95" customHeight="1" x14ac:dyDescent="0.2">
      <c r="A16" s="122"/>
      <c r="B16" s="123"/>
      <c r="C16" s="122"/>
      <c r="D16" s="122"/>
      <c r="E16" s="122"/>
      <c r="F16" s="122"/>
      <c r="G16" s="122"/>
      <c r="H16" s="122"/>
      <c r="I16" s="122"/>
      <c r="J16" s="122"/>
      <c r="K16" s="122"/>
      <c r="L16" s="214"/>
      <c r="S16" s="122"/>
      <c r="T16" s="122"/>
      <c r="U16" s="122"/>
      <c r="V16" s="122"/>
      <c r="W16" s="122"/>
      <c r="X16" s="122"/>
      <c r="Y16" s="122"/>
      <c r="Z16" s="122"/>
      <c r="AA16" s="122"/>
      <c r="AB16" s="122"/>
      <c r="AC16" s="122"/>
      <c r="AD16" s="122"/>
      <c r="AE16" s="122"/>
    </row>
    <row r="17" spans="1:31" s="128" customFormat="1" ht="12" customHeight="1" x14ac:dyDescent="0.2">
      <c r="A17" s="122"/>
      <c r="B17" s="123"/>
      <c r="C17" s="122"/>
      <c r="D17" s="118" t="s">
        <v>31</v>
      </c>
      <c r="E17" s="122"/>
      <c r="F17" s="122"/>
      <c r="G17" s="122"/>
      <c r="H17" s="122"/>
      <c r="I17" s="118" t="s">
        <v>26</v>
      </c>
      <c r="J17" s="3" t="str">
        <f>'Rekapitulace stavby'!AN13</f>
        <v>Vyplň údaj</v>
      </c>
      <c r="K17" s="122"/>
      <c r="L17" s="214"/>
      <c r="S17" s="122"/>
      <c r="T17" s="122"/>
      <c r="U17" s="122"/>
      <c r="V17" s="122"/>
      <c r="W17" s="122"/>
      <c r="X17" s="122"/>
      <c r="Y17" s="122"/>
      <c r="Z17" s="122"/>
      <c r="AA17" s="122"/>
      <c r="AB17" s="122"/>
      <c r="AC17" s="122"/>
      <c r="AD17" s="122"/>
      <c r="AE17" s="122"/>
    </row>
    <row r="18" spans="1:31" s="128" customFormat="1" ht="18" customHeight="1" x14ac:dyDescent="0.2">
      <c r="A18" s="122"/>
      <c r="B18" s="123"/>
      <c r="C18" s="122"/>
      <c r="D18" s="122"/>
      <c r="E18" s="92" t="str">
        <f>'Rekapitulace stavby'!E14</f>
        <v>Vyplň údaj</v>
      </c>
      <c r="F18" s="325"/>
      <c r="G18" s="325"/>
      <c r="H18" s="325"/>
      <c r="I18" s="118" t="s">
        <v>29</v>
      </c>
      <c r="J18" s="3" t="str">
        <f>'Rekapitulace stavby'!AN14</f>
        <v>Vyplň údaj</v>
      </c>
      <c r="K18" s="122"/>
      <c r="L18" s="214"/>
      <c r="S18" s="122"/>
      <c r="T18" s="122"/>
      <c r="U18" s="122"/>
      <c r="V18" s="122"/>
      <c r="W18" s="122"/>
      <c r="X18" s="122"/>
      <c r="Y18" s="122"/>
      <c r="Z18" s="122"/>
      <c r="AA18" s="122"/>
      <c r="AB18" s="122"/>
      <c r="AC18" s="122"/>
      <c r="AD18" s="122"/>
      <c r="AE18" s="122"/>
    </row>
    <row r="19" spans="1:31" s="128" customFormat="1" ht="6.95" customHeight="1" x14ac:dyDescent="0.2">
      <c r="A19" s="122"/>
      <c r="B19" s="123"/>
      <c r="C19" s="122"/>
      <c r="D19" s="122"/>
      <c r="E19" s="122"/>
      <c r="F19" s="122"/>
      <c r="G19" s="122"/>
      <c r="H19" s="122"/>
      <c r="I19" s="122"/>
      <c r="J19" s="122"/>
      <c r="K19" s="122"/>
      <c r="L19" s="214"/>
      <c r="S19" s="122"/>
      <c r="T19" s="122"/>
      <c r="U19" s="122"/>
      <c r="V19" s="122"/>
      <c r="W19" s="122"/>
      <c r="X19" s="122"/>
      <c r="Y19" s="122"/>
      <c r="Z19" s="122"/>
      <c r="AA19" s="122"/>
      <c r="AB19" s="122"/>
      <c r="AC19" s="122"/>
      <c r="AD19" s="122"/>
      <c r="AE19" s="122"/>
    </row>
    <row r="20" spans="1:31" s="128" customFormat="1" ht="12" customHeight="1" x14ac:dyDescent="0.2">
      <c r="A20" s="122"/>
      <c r="B20" s="123"/>
      <c r="C20" s="122"/>
      <c r="D20" s="118" t="s">
        <v>33</v>
      </c>
      <c r="E20" s="122"/>
      <c r="F20" s="122"/>
      <c r="G20" s="122"/>
      <c r="H20" s="122"/>
      <c r="I20" s="118" t="s">
        <v>26</v>
      </c>
      <c r="J20" s="119" t="s">
        <v>34</v>
      </c>
      <c r="K20" s="122"/>
      <c r="L20" s="214"/>
      <c r="S20" s="122"/>
      <c r="T20" s="122"/>
      <c r="U20" s="122"/>
      <c r="V20" s="122"/>
      <c r="W20" s="122"/>
      <c r="X20" s="122"/>
      <c r="Y20" s="122"/>
      <c r="Z20" s="122"/>
      <c r="AA20" s="122"/>
      <c r="AB20" s="122"/>
      <c r="AC20" s="122"/>
      <c r="AD20" s="122"/>
      <c r="AE20" s="122"/>
    </row>
    <row r="21" spans="1:31" s="128" customFormat="1" ht="18" customHeight="1" x14ac:dyDescent="0.2">
      <c r="A21" s="122"/>
      <c r="B21" s="123"/>
      <c r="C21" s="122"/>
      <c r="D21" s="122"/>
      <c r="E21" s="119" t="s">
        <v>35</v>
      </c>
      <c r="F21" s="122"/>
      <c r="G21" s="122"/>
      <c r="H21" s="122"/>
      <c r="I21" s="118" t="s">
        <v>29</v>
      </c>
      <c r="J21" s="119" t="s">
        <v>36</v>
      </c>
      <c r="K21" s="122"/>
      <c r="L21" s="214"/>
      <c r="S21" s="122"/>
      <c r="T21" s="122"/>
      <c r="U21" s="122"/>
      <c r="V21" s="122"/>
      <c r="W21" s="122"/>
      <c r="X21" s="122"/>
      <c r="Y21" s="122"/>
      <c r="Z21" s="122"/>
      <c r="AA21" s="122"/>
      <c r="AB21" s="122"/>
      <c r="AC21" s="122"/>
      <c r="AD21" s="122"/>
      <c r="AE21" s="122"/>
    </row>
    <row r="22" spans="1:31" s="128" customFormat="1" ht="6.95" customHeight="1" x14ac:dyDescent="0.2">
      <c r="A22" s="122"/>
      <c r="B22" s="123"/>
      <c r="C22" s="122"/>
      <c r="D22" s="122"/>
      <c r="E22" s="122"/>
      <c r="F22" s="122"/>
      <c r="G22" s="122"/>
      <c r="H22" s="122"/>
      <c r="I22" s="122"/>
      <c r="J22" s="122"/>
      <c r="K22" s="122"/>
      <c r="L22" s="214"/>
      <c r="S22" s="122"/>
      <c r="T22" s="122"/>
      <c r="U22" s="122"/>
      <c r="V22" s="122"/>
      <c r="W22" s="122"/>
      <c r="X22" s="122"/>
      <c r="Y22" s="122"/>
      <c r="Z22" s="122"/>
      <c r="AA22" s="122"/>
      <c r="AB22" s="122"/>
      <c r="AC22" s="122"/>
      <c r="AD22" s="122"/>
      <c r="AE22" s="122"/>
    </row>
    <row r="23" spans="1:31" s="128" customFormat="1" ht="12" customHeight="1" x14ac:dyDescent="0.2">
      <c r="A23" s="122"/>
      <c r="B23" s="123"/>
      <c r="C23" s="122"/>
      <c r="D23" s="118" t="s">
        <v>38</v>
      </c>
      <c r="E23" s="122"/>
      <c r="F23" s="122"/>
      <c r="G23" s="122"/>
      <c r="H23" s="122"/>
      <c r="I23" s="118" t="s">
        <v>26</v>
      </c>
      <c r="J23" s="119" t="s">
        <v>3</v>
      </c>
      <c r="K23" s="122"/>
      <c r="L23" s="214"/>
      <c r="S23" s="122"/>
      <c r="T23" s="122"/>
      <c r="U23" s="122"/>
      <c r="V23" s="122"/>
      <c r="W23" s="122"/>
      <c r="X23" s="122"/>
      <c r="Y23" s="122"/>
      <c r="Z23" s="122"/>
      <c r="AA23" s="122"/>
      <c r="AB23" s="122"/>
      <c r="AC23" s="122"/>
      <c r="AD23" s="122"/>
      <c r="AE23" s="122"/>
    </row>
    <row r="24" spans="1:31" s="128" customFormat="1" ht="18" customHeight="1" x14ac:dyDescent="0.2">
      <c r="A24" s="122"/>
      <c r="B24" s="123"/>
      <c r="C24" s="122"/>
      <c r="D24" s="122"/>
      <c r="E24" s="119" t="s">
        <v>39</v>
      </c>
      <c r="F24" s="122"/>
      <c r="G24" s="122"/>
      <c r="H24" s="122"/>
      <c r="I24" s="118" t="s">
        <v>29</v>
      </c>
      <c r="J24" s="119" t="s">
        <v>3</v>
      </c>
      <c r="K24" s="122"/>
      <c r="L24" s="214"/>
      <c r="S24" s="122"/>
      <c r="T24" s="122"/>
      <c r="U24" s="122"/>
      <c r="V24" s="122"/>
      <c r="W24" s="122"/>
      <c r="X24" s="122"/>
      <c r="Y24" s="122"/>
      <c r="Z24" s="122"/>
      <c r="AA24" s="122"/>
      <c r="AB24" s="122"/>
      <c r="AC24" s="122"/>
      <c r="AD24" s="122"/>
      <c r="AE24" s="122"/>
    </row>
    <row r="25" spans="1:31" s="128" customFormat="1" ht="6.95" customHeight="1" x14ac:dyDescent="0.2">
      <c r="A25" s="122"/>
      <c r="B25" s="123"/>
      <c r="C25" s="122"/>
      <c r="D25" s="122"/>
      <c r="E25" s="122"/>
      <c r="F25" s="122"/>
      <c r="G25" s="122"/>
      <c r="H25" s="122"/>
      <c r="I25" s="122"/>
      <c r="J25" s="122"/>
      <c r="K25" s="122"/>
      <c r="L25" s="214"/>
      <c r="S25" s="122"/>
      <c r="T25" s="122"/>
      <c r="U25" s="122"/>
      <c r="V25" s="122"/>
      <c r="W25" s="122"/>
      <c r="X25" s="122"/>
      <c r="Y25" s="122"/>
      <c r="Z25" s="122"/>
      <c r="AA25" s="122"/>
      <c r="AB25" s="122"/>
      <c r="AC25" s="122"/>
      <c r="AD25" s="122"/>
      <c r="AE25" s="122"/>
    </row>
    <row r="26" spans="1:31" s="128" customFormat="1" ht="12" customHeight="1" x14ac:dyDescent="0.2">
      <c r="A26" s="122"/>
      <c r="B26" s="123"/>
      <c r="C26" s="122"/>
      <c r="D26" s="118" t="s">
        <v>40</v>
      </c>
      <c r="E26" s="122"/>
      <c r="F26" s="122"/>
      <c r="G26" s="122"/>
      <c r="H26" s="122"/>
      <c r="I26" s="122"/>
      <c r="J26" s="122"/>
      <c r="K26" s="122"/>
      <c r="L26" s="214"/>
      <c r="S26" s="122"/>
      <c r="T26" s="122"/>
      <c r="U26" s="122"/>
      <c r="V26" s="122"/>
      <c r="W26" s="122"/>
      <c r="X26" s="122"/>
      <c r="Y26" s="122"/>
      <c r="Z26" s="122"/>
      <c r="AA26" s="122"/>
      <c r="AB26" s="122"/>
      <c r="AC26" s="122"/>
      <c r="AD26" s="122"/>
      <c r="AE26" s="122"/>
    </row>
    <row r="27" spans="1:31" s="220" customFormat="1" ht="16.5" customHeight="1" x14ac:dyDescent="0.2">
      <c r="A27" s="217"/>
      <c r="B27" s="218"/>
      <c r="C27" s="217"/>
      <c r="D27" s="217"/>
      <c r="E27" s="120" t="s">
        <v>3</v>
      </c>
      <c r="F27" s="120"/>
      <c r="G27" s="120"/>
      <c r="H27" s="120"/>
      <c r="I27" s="217"/>
      <c r="J27" s="217"/>
      <c r="K27" s="217"/>
      <c r="L27" s="219"/>
      <c r="S27" s="217"/>
      <c r="T27" s="217"/>
      <c r="U27" s="217"/>
      <c r="V27" s="217"/>
      <c r="W27" s="217"/>
      <c r="X27" s="217"/>
      <c r="Y27" s="217"/>
      <c r="Z27" s="217"/>
      <c r="AA27" s="217"/>
      <c r="AB27" s="217"/>
      <c r="AC27" s="217"/>
      <c r="AD27" s="217"/>
      <c r="AE27" s="217"/>
    </row>
    <row r="28" spans="1:31" s="128" customFormat="1" ht="6.95" customHeight="1" x14ac:dyDescent="0.2">
      <c r="A28" s="122"/>
      <c r="B28" s="123"/>
      <c r="C28" s="122"/>
      <c r="D28" s="122"/>
      <c r="E28" s="122"/>
      <c r="F28" s="122"/>
      <c r="G28" s="122"/>
      <c r="H28" s="122"/>
      <c r="I28" s="122"/>
      <c r="J28" s="122"/>
      <c r="K28" s="122"/>
      <c r="L28" s="214"/>
      <c r="S28" s="122"/>
      <c r="T28" s="122"/>
      <c r="U28" s="122"/>
      <c r="V28" s="122"/>
      <c r="W28" s="122"/>
      <c r="X28" s="122"/>
      <c r="Y28" s="122"/>
      <c r="Z28" s="122"/>
      <c r="AA28" s="122"/>
      <c r="AB28" s="122"/>
      <c r="AC28" s="122"/>
      <c r="AD28" s="122"/>
      <c r="AE28" s="122"/>
    </row>
    <row r="29" spans="1:31" s="128" customFormat="1" ht="6.95" customHeight="1" x14ac:dyDescent="0.2">
      <c r="A29" s="122"/>
      <c r="B29" s="123"/>
      <c r="C29" s="122"/>
      <c r="D29" s="177"/>
      <c r="E29" s="177"/>
      <c r="F29" s="177"/>
      <c r="G29" s="177"/>
      <c r="H29" s="177"/>
      <c r="I29" s="177"/>
      <c r="J29" s="177"/>
      <c r="K29" s="177"/>
      <c r="L29" s="214"/>
      <c r="S29" s="122"/>
      <c r="T29" s="122"/>
      <c r="U29" s="122"/>
      <c r="V29" s="122"/>
      <c r="W29" s="122"/>
      <c r="X29" s="122"/>
      <c r="Y29" s="122"/>
      <c r="Z29" s="122"/>
      <c r="AA29" s="122"/>
      <c r="AB29" s="122"/>
      <c r="AC29" s="122"/>
      <c r="AD29" s="122"/>
      <c r="AE29" s="122"/>
    </row>
    <row r="30" spans="1:31" s="128" customFormat="1" ht="25.35" customHeight="1" x14ac:dyDescent="0.2">
      <c r="A30" s="122"/>
      <c r="B30" s="123"/>
      <c r="C30" s="122"/>
      <c r="D30" s="221" t="s">
        <v>42</v>
      </c>
      <c r="E30" s="122"/>
      <c r="F30" s="122"/>
      <c r="G30" s="122"/>
      <c r="H30" s="122"/>
      <c r="I30" s="122"/>
      <c r="J30" s="222">
        <f>ROUND(J94, 2)</f>
        <v>0</v>
      </c>
      <c r="K30" s="122"/>
      <c r="L30" s="214"/>
      <c r="S30" s="122"/>
      <c r="T30" s="122"/>
      <c r="U30" s="122"/>
      <c r="V30" s="122"/>
      <c r="W30" s="122"/>
      <c r="X30" s="122"/>
      <c r="Y30" s="122"/>
      <c r="Z30" s="122"/>
      <c r="AA30" s="122"/>
      <c r="AB30" s="122"/>
      <c r="AC30" s="122"/>
      <c r="AD30" s="122"/>
      <c r="AE30" s="122"/>
    </row>
    <row r="31" spans="1:31" s="128" customFormat="1" ht="6.95" customHeight="1" x14ac:dyDescent="0.2">
      <c r="A31" s="122"/>
      <c r="B31" s="123"/>
      <c r="C31" s="122"/>
      <c r="D31" s="177"/>
      <c r="E31" s="177"/>
      <c r="F31" s="177"/>
      <c r="G31" s="177"/>
      <c r="H31" s="177"/>
      <c r="I31" s="177"/>
      <c r="J31" s="177"/>
      <c r="K31" s="177"/>
      <c r="L31" s="214"/>
      <c r="S31" s="122"/>
      <c r="T31" s="122"/>
      <c r="U31" s="122"/>
      <c r="V31" s="122"/>
      <c r="W31" s="122"/>
      <c r="X31" s="122"/>
      <c r="Y31" s="122"/>
      <c r="Z31" s="122"/>
      <c r="AA31" s="122"/>
      <c r="AB31" s="122"/>
      <c r="AC31" s="122"/>
      <c r="AD31" s="122"/>
      <c r="AE31" s="122"/>
    </row>
    <row r="32" spans="1:31" s="128" customFormat="1" ht="14.45" customHeight="1" x14ac:dyDescent="0.2">
      <c r="A32" s="122"/>
      <c r="B32" s="123"/>
      <c r="C32" s="122"/>
      <c r="D32" s="122"/>
      <c r="E32" s="122"/>
      <c r="F32" s="223" t="s">
        <v>44</v>
      </c>
      <c r="G32" s="122"/>
      <c r="H32" s="122"/>
      <c r="I32" s="223" t="s">
        <v>43</v>
      </c>
      <c r="J32" s="223" t="s">
        <v>45</v>
      </c>
      <c r="K32" s="122"/>
      <c r="L32" s="214"/>
      <c r="S32" s="122"/>
      <c r="T32" s="122"/>
      <c r="U32" s="122"/>
      <c r="V32" s="122"/>
      <c r="W32" s="122"/>
      <c r="X32" s="122"/>
      <c r="Y32" s="122"/>
      <c r="Z32" s="122"/>
      <c r="AA32" s="122"/>
      <c r="AB32" s="122"/>
      <c r="AC32" s="122"/>
      <c r="AD32" s="122"/>
      <c r="AE32" s="122"/>
    </row>
    <row r="33" spans="1:31" s="128" customFormat="1" ht="14.45" customHeight="1" x14ac:dyDescent="0.2">
      <c r="A33" s="122"/>
      <c r="B33" s="123"/>
      <c r="C33" s="122"/>
      <c r="D33" s="224" t="s">
        <v>46</v>
      </c>
      <c r="E33" s="118" t="s">
        <v>47</v>
      </c>
      <c r="F33" s="225">
        <f>ROUND((SUM(BE94:BE337)),  2)</f>
        <v>0</v>
      </c>
      <c r="G33" s="122"/>
      <c r="H33" s="122"/>
      <c r="I33" s="226">
        <v>0.21</v>
      </c>
      <c r="J33" s="225">
        <f>ROUND(((SUM(BE94:BE337))*I33),  2)</f>
        <v>0</v>
      </c>
      <c r="K33" s="122"/>
      <c r="L33" s="214"/>
      <c r="S33" s="122"/>
      <c r="T33" s="122"/>
      <c r="U33" s="122"/>
      <c r="V33" s="122"/>
      <c r="W33" s="122"/>
      <c r="X33" s="122"/>
      <c r="Y33" s="122"/>
      <c r="Z33" s="122"/>
      <c r="AA33" s="122"/>
      <c r="AB33" s="122"/>
      <c r="AC33" s="122"/>
      <c r="AD33" s="122"/>
      <c r="AE33" s="122"/>
    </row>
    <row r="34" spans="1:31" s="128" customFormat="1" ht="14.45" customHeight="1" x14ac:dyDescent="0.2">
      <c r="A34" s="122"/>
      <c r="B34" s="123"/>
      <c r="C34" s="122"/>
      <c r="D34" s="122"/>
      <c r="E34" s="118" t="s">
        <v>48</v>
      </c>
      <c r="F34" s="225">
        <f>ROUND((SUM(BF94:BF337)),  2)</f>
        <v>0</v>
      </c>
      <c r="G34" s="122"/>
      <c r="H34" s="122"/>
      <c r="I34" s="226">
        <v>0.15</v>
      </c>
      <c r="J34" s="225">
        <f>ROUND(((SUM(BF94:BF337))*I34),  2)</f>
        <v>0</v>
      </c>
      <c r="K34" s="122"/>
      <c r="L34" s="214"/>
      <c r="S34" s="122"/>
      <c r="T34" s="122"/>
      <c r="U34" s="122"/>
      <c r="V34" s="122"/>
      <c r="W34" s="122"/>
      <c r="X34" s="122"/>
      <c r="Y34" s="122"/>
      <c r="Z34" s="122"/>
      <c r="AA34" s="122"/>
      <c r="AB34" s="122"/>
      <c r="AC34" s="122"/>
      <c r="AD34" s="122"/>
      <c r="AE34" s="122"/>
    </row>
    <row r="35" spans="1:31" s="128" customFormat="1" ht="14.45" hidden="1" customHeight="1" x14ac:dyDescent="0.2">
      <c r="A35" s="122"/>
      <c r="B35" s="123"/>
      <c r="C35" s="122"/>
      <c r="D35" s="122"/>
      <c r="E35" s="118" t="s">
        <v>49</v>
      </c>
      <c r="F35" s="225">
        <f>ROUND((SUM(BG94:BG337)),  2)</f>
        <v>0</v>
      </c>
      <c r="G35" s="122"/>
      <c r="H35" s="122"/>
      <c r="I35" s="226">
        <v>0.21</v>
      </c>
      <c r="J35" s="225">
        <f>0</f>
        <v>0</v>
      </c>
      <c r="K35" s="122"/>
      <c r="L35" s="214"/>
      <c r="S35" s="122"/>
      <c r="T35" s="122"/>
      <c r="U35" s="122"/>
      <c r="V35" s="122"/>
      <c r="W35" s="122"/>
      <c r="X35" s="122"/>
      <c r="Y35" s="122"/>
      <c r="Z35" s="122"/>
      <c r="AA35" s="122"/>
      <c r="AB35" s="122"/>
      <c r="AC35" s="122"/>
      <c r="AD35" s="122"/>
      <c r="AE35" s="122"/>
    </row>
    <row r="36" spans="1:31" s="128" customFormat="1" ht="14.45" hidden="1" customHeight="1" x14ac:dyDescent="0.2">
      <c r="A36" s="122"/>
      <c r="B36" s="123"/>
      <c r="C36" s="122"/>
      <c r="D36" s="122"/>
      <c r="E36" s="118" t="s">
        <v>50</v>
      </c>
      <c r="F36" s="225">
        <f>ROUND((SUM(BH94:BH337)),  2)</f>
        <v>0</v>
      </c>
      <c r="G36" s="122"/>
      <c r="H36" s="122"/>
      <c r="I36" s="226">
        <v>0.15</v>
      </c>
      <c r="J36" s="225">
        <f>0</f>
        <v>0</v>
      </c>
      <c r="K36" s="122"/>
      <c r="L36" s="214"/>
      <c r="S36" s="122"/>
      <c r="T36" s="122"/>
      <c r="U36" s="122"/>
      <c r="V36" s="122"/>
      <c r="W36" s="122"/>
      <c r="X36" s="122"/>
      <c r="Y36" s="122"/>
      <c r="Z36" s="122"/>
      <c r="AA36" s="122"/>
      <c r="AB36" s="122"/>
      <c r="AC36" s="122"/>
      <c r="AD36" s="122"/>
      <c r="AE36" s="122"/>
    </row>
    <row r="37" spans="1:31" s="128" customFormat="1" ht="14.45" hidden="1" customHeight="1" x14ac:dyDescent="0.2">
      <c r="A37" s="122"/>
      <c r="B37" s="123"/>
      <c r="C37" s="122"/>
      <c r="D37" s="122"/>
      <c r="E37" s="118" t="s">
        <v>51</v>
      </c>
      <c r="F37" s="225">
        <f>ROUND((SUM(BI94:BI337)),  2)</f>
        <v>0</v>
      </c>
      <c r="G37" s="122"/>
      <c r="H37" s="122"/>
      <c r="I37" s="226">
        <v>0</v>
      </c>
      <c r="J37" s="225">
        <f>0</f>
        <v>0</v>
      </c>
      <c r="K37" s="122"/>
      <c r="L37" s="214"/>
      <c r="S37" s="122"/>
      <c r="T37" s="122"/>
      <c r="U37" s="122"/>
      <c r="V37" s="122"/>
      <c r="W37" s="122"/>
      <c r="X37" s="122"/>
      <c r="Y37" s="122"/>
      <c r="Z37" s="122"/>
      <c r="AA37" s="122"/>
      <c r="AB37" s="122"/>
      <c r="AC37" s="122"/>
      <c r="AD37" s="122"/>
      <c r="AE37" s="122"/>
    </row>
    <row r="38" spans="1:31" s="128" customFormat="1" ht="6.95" customHeight="1" x14ac:dyDescent="0.2">
      <c r="A38" s="122"/>
      <c r="B38" s="123"/>
      <c r="C38" s="122"/>
      <c r="D38" s="122"/>
      <c r="E38" s="122"/>
      <c r="F38" s="122"/>
      <c r="G38" s="122"/>
      <c r="H38" s="122"/>
      <c r="I38" s="122"/>
      <c r="J38" s="122"/>
      <c r="K38" s="122"/>
      <c r="L38" s="214"/>
      <c r="S38" s="122"/>
      <c r="T38" s="122"/>
      <c r="U38" s="122"/>
      <c r="V38" s="122"/>
      <c r="W38" s="122"/>
      <c r="X38" s="122"/>
      <c r="Y38" s="122"/>
      <c r="Z38" s="122"/>
      <c r="AA38" s="122"/>
      <c r="AB38" s="122"/>
      <c r="AC38" s="122"/>
      <c r="AD38" s="122"/>
      <c r="AE38" s="122"/>
    </row>
    <row r="39" spans="1:31" s="128" customFormat="1" ht="25.35" customHeight="1" x14ac:dyDescent="0.2">
      <c r="A39" s="122"/>
      <c r="B39" s="123"/>
      <c r="C39" s="227"/>
      <c r="D39" s="228" t="s">
        <v>52</v>
      </c>
      <c r="E39" s="169"/>
      <c r="F39" s="169"/>
      <c r="G39" s="229" t="s">
        <v>53</v>
      </c>
      <c r="H39" s="230" t="s">
        <v>54</v>
      </c>
      <c r="I39" s="169"/>
      <c r="J39" s="231">
        <f>SUM(J30:J37)</f>
        <v>0</v>
      </c>
      <c r="K39" s="232"/>
      <c r="L39" s="214"/>
      <c r="S39" s="122"/>
      <c r="T39" s="122"/>
      <c r="U39" s="122"/>
      <c r="V39" s="122"/>
      <c r="W39" s="122"/>
      <c r="X39" s="122"/>
      <c r="Y39" s="122"/>
      <c r="Z39" s="122"/>
      <c r="AA39" s="122"/>
      <c r="AB39" s="122"/>
      <c r="AC39" s="122"/>
      <c r="AD39" s="122"/>
      <c r="AE39" s="122"/>
    </row>
    <row r="40" spans="1:31" s="128" customFormat="1" ht="14.45" customHeight="1" x14ac:dyDescent="0.2">
      <c r="A40" s="122"/>
      <c r="B40" s="144"/>
      <c r="C40" s="145"/>
      <c r="D40" s="145"/>
      <c r="E40" s="145"/>
      <c r="F40" s="145"/>
      <c r="G40" s="145"/>
      <c r="H40" s="145"/>
      <c r="I40" s="145"/>
      <c r="J40" s="145"/>
      <c r="K40" s="145"/>
      <c r="L40" s="214"/>
      <c r="S40" s="122"/>
      <c r="T40" s="122"/>
      <c r="U40" s="122"/>
      <c r="V40" s="122"/>
      <c r="W40" s="122"/>
      <c r="X40" s="122"/>
      <c r="Y40" s="122"/>
      <c r="Z40" s="122"/>
      <c r="AA40" s="122"/>
      <c r="AB40" s="122"/>
      <c r="AC40" s="122"/>
      <c r="AD40" s="122"/>
      <c r="AE40" s="122"/>
    </row>
    <row r="44" spans="1:31" s="128" customFormat="1" ht="6.95" customHeight="1" x14ac:dyDescent="0.2">
      <c r="A44" s="122"/>
      <c r="B44" s="146"/>
      <c r="C44" s="147"/>
      <c r="D44" s="147"/>
      <c r="E44" s="147"/>
      <c r="F44" s="147"/>
      <c r="G44" s="147"/>
      <c r="H44" s="147"/>
      <c r="I44" s="147"/>
      <c r="J44" s="147"/>
      <c r="K44" s="147"/>
      <c r="L44" s="214"/>
      <c r="S44" s="122"/>
      <c r="T44" s="122"/>
      <c r="U44" s="122"/>
      <c r="V44" s="122"/>
      <c r="W44" s="122"/>
      <c r="X44" s="122"/>
      <c r="Y44" s="122"/>
      <c r="Z44" s="122"/>
      <c r="AA44" s="122"/>
      <c r="AB44" s="122"/>
      <c r="AC44" s="122"/>
      <c r="AD44" s="122"/>
      <c r="AE44" s="122"/>
    </row>
    <row r="45" spans="1:31" s="128" customFormat="1" ht="24.95" customHeight="1" x14ac:dyDescent="0.2">
      <c r="A45" s="122"/>
      <c r="B45" s="123"/>
      <c r="C45" s="109" t="s">
        <v>98</v>
      </c>
      <c r="D45" s="122"/>
      <c r="E45" s="122"/>
      <c r="F45" s="122"/>
      <c r="G45" s="122"/>
      <c r="H45" s="122"/>
      <c r="I45" s="122"/>
      <c r="J45" s="122"/>
      <c r="K45" s="122"/>
      <c r="L45" s="214"/>
      <c r="S45" s="122"/>
      <c r="T45" s="122"/>
      <c r="U45" s="122"/>
      <c r="V45" s="122"/>
      <c r="W45" s="122"/>
      <c r="X45" s="122"/>
      <c r="Y45" s="122"/>
      <c r="Z45" s="122"/>
      <c r="AA45" s="122"/>
      <c r="AB45" s="122"/>
      <c r="AC45" s="122"/>
      <c r="AD45" s="122"/>
      <c r="AE45" s="122"/>
    </row>
    <row r="46" spans="1:31" s="128" customFormat="1" ht="6.95" customHeight="1" x14ac:dyDescent="0.2">
      <c r="A46" s="122"/>
      <c r="B46" s="123"/>
      <c r="C46" s="122"/>
      <c r="D46" s="122"/>
      <c r="E46" s="122"/>
      <c r="F46" s="122"/>
      <c r="G46" s="122"/>
      <c r="H46" s="122"/>
      <c r="I46" s="122"/>
      <c r="J46" s="122"/>
      <c r="K46" s="122"/>
      <c r="L46" s="214"/>
      <c r="S46" s="122"/>
      <c r="T46" s="122"/>
      <c r="U46" s="122"/>
      <c r="V46" s="122"/>
      <c r="W46" s="122"/>
      <c r="X46" s="122"/>
      <c r="Y46" s="122"/>
      <c r="Z46" s="122"/>
      <c r="AA46" s="122"/>
      <c r="AB46" s="122"/>
      <c r="AC46" s="122"/>
      <c r="AD46" s="122"/>
      <c r="AE46" s="122"/>
    </row>
    <row r="47" spans="1:31" s="128" customFormat="1" ht="12" customHeight="1" x14ac:dyDescent="0.2">
      <c r="A47" s="122"/>
      <c r="B47" s="123"/>
      <c r="C47" s="118" t="s">
        <v>17</v>
      </c>
      <c r="D47" s="122"/>
      <c r="E47" s="122"/>
      <c r="F47" s="122"/>
      <c r="G47" s="122"/>
      <c r="H47" s="122"/>
      <c r="I47" s="122"/>
      <c r="J47" s="122"/>
      <c r="K47" s="122"/>
      <c r="L47" s="214"/>
      <c r="S47" s="122"/>
      <c r="T47" s="122"/>
      <c r="U47" s="122"/>
      <c r="V47" s="122"/>
      <c r="W47" s="122"/>
      <c r="X47" s="122"/>
      <c r="Y47" s="122"/>
      <c r="Z47" s="122"/>
      <c r="AA47" s="122"/>
      <c r="AB47" s="122"/>
      <c r="AC47" s="122"/>
      <c r="AD47" s="122"/>
      <c r="AE47" s="122"/>
    </row>
    <row r="48" spans="1:31" s="128" customFormat="1" ht="16.5" customHeight="1" x14ac:dyDescent="0.2">
      <c r="A48" s="122"/>
      <c r="B48" s="123"/>
      <c r="C48" s="122"/>
      <c r="D48" s="122"/>
      <c r="E48" s="212" t="str">
        <f>E7</f>
        <v>Oprava bytu Botanická 68, 602 00, BRNO - Byt č. 1</v>
      </c>
      <c r="F48" s="213"/>
      <c r="G48" s="213"/>
      <c r="H48" s="213"/>
      <c r="I48" s="122"/>
      <c r="J48" s="122"/>
      <c r="K48" s="122"/>
      <c r="L48" s="214"/>
      <c r="S48" s="122"/>
      <c r="T48" s="122"/>
      <c r="U48" s="122"/>
      <c r="V48" s="122"/>
      <c r="W48" s="122"/>
      <c r="X48" s="122"/>
      <c r="Y48" s="122"/>
      <c r="Z48" s="122"/>
      <c r="AA48" s="122"/>
      <c r="AB48" s="122"/>
      <c r="AC48" s="122"/>
      <c r="AD48" s="122"/>
      <c r="AE48" s="122"/>
    </row>
    <row r="49" spans="1:47" s="128" customFormat="1" ht="12" customHeight="1" x14ac:dyDescent="0.2">
      <c r="A49" s="122"/>
      <c r="B49" s="123"/>
      <c r="C49" s="118" t="s">
        <v>96</v>
      </c>
      <c r="D49" s="122"/>
      <c r="E49" s="122"/>
      <c r="F49" s="122"/>
      <c r="G49" s="122"/>
      <c r="H49" s="122"/>
      <c r="I49" s="122"/>
      <c r="J49" s="122"/>
      <c r="K49" s="122"/>
      <c r="L49" s="214"/>
      <c r="S49" s="122"/>
      <c r="T49" s="122"/>
      <c r="U49" s="122"/>
      <c r="V49" s="122"/>
      <c r="W49" s="122"/>
      <c r="X49" s="122"/>
      <c r="Y49" s="122"/>
      <c r="Z49" s="122"/>
      <c r="AA49" s="122"/>
      <c r="AB49" s="122"/>
      <c r="AC49" s="122"/>
      <c r="AD49" s="122"/>
      <c r="AE49" s="122"/>
    </row>
    <row r="50" spans="1:47" s="128" customFormat="1" ht="16.5" customHeight="1" x14ac:dyDescent="0.2">
      <c r="A50" s="122"/>
      <c r="B50" s="123"/>
      <c r="C50" s="122"/>
      <c r="D50" s="122"/>
      <c r="E50" s="153" t="str">
        <f>E9</f>
        <v>D.1.1 -  stavební práce</v>
      </c>
      <c r="F50" s="215"/>
      <c r="G50" s="215"/>
      <c r="H50" s="215"/>
      <c r="I50" s="122"/>
      <c r="J50" s="122"/>
      <c r="K50" s="122"/>
      <c r="L50" s="214"/>
      <c r="S50" s="122"/>
      <c r="T50" s="122"/>
      <c r="U50" s="122"/>
      <c r="V50" s="122"/>
      <c r="W50" s="122"/>
      <c r="X50" s="122"/>
      <c r="Y50" s="122"/>
      <c r="Z50" s="122"/>
      <c r="AA50" s="122"/>
      <c r="AB50" s="122"/>
      <c r="AC50" s="122"/>
      <c r="AD50" s="122"/>
      <c r="AE50" s="122"/>
    </row>
    <row r="51" spans="1:47" s="128" customFormat="1" ht="6.95" customHeight="1" x14ac:dyDescent="0.2">
      <c r="A51" s="122"/>
      <c r="B51" s="123"/>
      <c r="C51" s="122"/>
      <c r="D51" s="122"/>
      <c r="E51" s="122"/>
      <c r="F51" s="122"/>
      <c r="G51" s="122"/>
      <c r="H51" s="122"/>
      <c r="I51" s="122"/>
      <c r="J51" s="122"/>
      <c r="K51" s="122"/>
      <c r="L51" s="214"/>
      <c r="S51" s="122"/>
      <c r="T51" s="122"/>
      <c r="U51" s="122"/>
      <c r="V51" s="122"/>
      <c r="W51" s="122"/>
      <c r="X51" s="122"/>
      <c r="Y51" s="122"/>
      <c r="Z51" s="122"/>
      <c r="AA51" s="122"/>
      <c r="AB51" s="122"/>
      <c r="AC51" s="122"/>
      <c r="AD51" s="122"/>
      <c r="AE51" s="122"/>
    </row>
    <row r="52" spans="1:47" s="128" customFormat="1" ht="12" customHeight="1" x14ac:dyDescent="0.2">
      <c r="A52" s="122"/>
      <c r="B52" s="123"/>
      <c r="C52" s="118" t="s">
        <v>21</v>
      </c>
      <c r="D52" s="122"/>
      <c r="E52" s="122"/>
      <c r="F52" s="119" t="str">
        <f>F12</f>
        <v>Brno</v>
      </c>
      <c r="G52" s="122"/>
      <c r="H52" s="122"/>
      <c r="I52" s="118" t="s">
        <v>23</v>
      </c>
      <c r="J52" s="216" t="str">
        <f>IF(J12="","",J12)</f>
        <v>21. 7. 2021</v>
      </c>
      <c r="K52" s="122"/>
      <c r="L52" s="214"/>
      <c r="S52" s="122"/>
      <c r="T52" s="122"/>
      <c r="U52" s="122"/>
      <c r="V52" s="122"/>
      <c r="W52" s="122"/>
      <c r="X52" s="122"/>
      <c r="Y52" s="122"/>
      <c r="Z52" s="122"/>
      <c r="AA52" s="122"/>
      <c r="AB52" s="122"/>
      <c r="AC52" s="122"/>
      <c r="AD52" s="122"/>
      <c r="AE52" s="122"/>
    </row>
    <row r="53" spans="1:47" s="128" customFormat="1" ht="6.95" customHeight="1" x14ac:dyDescent="0.2">
      <c r="A53" s="122"/>
      <c r="B53" s="123"/>
      <c r="C53" s="122"/>
      <c r="D53" s="122"/>
      <c r="E53" s="122"/>
      <c r="F53" s="122"/>
      <c r="G53" s="122"/>
      <c r="H53" s="122"/>
      <c r="I53" s="122"/>
      <c r="J53" s="122"/>
      <c r="K53" s="122"/>
      <c r="L53" s="214"/>
      <c r="S53" s="122"/>
      <c r="T53" s="122"/>
      <c r="U53" s="122"/>
      <c r="V53" s="122"/>
      <c r="W53" s="122"/>
      <c r="X53" s="122"/>
      <c r="Y53" s="122"/>
      <c r="Z53" s="122"/>
      <c r="AA53" s="122"/>
      <c r="AB53" s="122"/>
      <c r="AC53" s="122"/>
      <c r="AD53" s="122"/>
      <c r="AE53" s="122"/>
    </row>
    <row r="54" spans="1:47" s="128" customFormat="1" ht="15.2" customHeight="1" x14ac:dyDescent="0.2">
      <c r="A54" s="122"/>
      <c r="B54" s="123"/>
      <c r="C54" s="118" t="s">
        <v>25</v>
      </c>
      <c r="D54" s="122"/>
      <c r="E54" s="122"/>
      <c r="F54" s="119" t="str">
        <f>E15</f>
        <v>Úřad městské části Brno-střed</v>
      </c>
      <c r="G54" s="122"/>
      <c r="H54" s="122"/>
      <c r="I54" s="118" t="s">
        <v>33</v>
      </c>
      <c r="J54" s="233" t="str">
        <f>E21</f>
        <v>Intar a.s.</v>
      </c>
      <c r="K54" s="122"/>
      <c r="L54" s="214"/>
      <c r="S54" s="122"/>
      <c r="T54" s="122"/>
      <c r="U54" s="122"/>
      <c r="V54" s="122"/>
      <c r="W54" s="122"/>
      <c r="X54" s="122"/>
      <c r="Y54" s="122"/>
      <c r="Z54" s="122"/>
      <c r="AA54" s="122"/>
      <c r="AB54" s="122"/>
      <c r="AC54" s="122"/>
      <c r="AD54" s="122"/>
      <c r="AE54" s="122"/>
    </row>
    <row r="55" spans="1:47" s="128" customFormat="1" ht="25.7" customHeight="1" x14ac:dyDescent="0.2">
      <c r="A55" s="122"/>
      <c r="B55" s="123"/>
      <c r="C55" s="118" t="s">
        <v>31</v>
      </c>
      <c r="D55" s="122"/>
      <c r="E55" s="122"/>
      <c r="F55" s="119" t="str">
        <f>IF(E18="","",E18)</f>
        <v>Vyplň údaj</v>
      </c>
      <c r="G55" s="122"/>
      <c r="H55" s="122"/>
      <c r="I55" s="118" t="s">
        <v>38</v>
      </c>
      <c r="J55" s="233" t="str">
        <f>E24</f>
        <v>Bc. Veronika Kalusová</v>
      </c>
      <c r="K55" s="122"/>
      <c r="L55" s="214"/>
      <c r="S55" s="122"/>
      <c r="T55" s="122"/>
      <c r="U55" s="122"/>
      <c r="V55" s="122"/>
      <c r="W55" s="122"/>
      <c r="X55" s="122"/>
      <c r="Y55" s="122"/>
      <c r="Z55" s="122"/>
      <c r="AA55" s="122"/>
      <c r="AB55" s="122"/>
      <c r="AC55" s="122"/>
      <c r="AD55" s="122"/>
      <c r="AE55" s="122"/>
    </row>
    <row r="56" spans="1:47" s="128" customFormat="1" ht="10.35" customHeight="1" x14ac:dyDescent="0.2">
      <c r="A56" s="122"/>
      <c r="B56" s="123"/>
      <c r="C56" s="122"/>
      <c r="D56" s="122"/>
      <c r="E56" s="122"/>
      <c r="F56" s="122"/>
      <c r="G56" s="122"/>
      <c r="H56" s="122"/>
      <c r="I56" s="122"/>
      <c r="J56" s="122"/>
      <c r="K56" s="122"/>
      <c r="L56" s="214"/>
      <c r="S56" s="122"/>
      <c r="T56" s="122"/>
      <c r="U56" s="122"/>
      <c r="V56" s="122"/>
      <c r="W56" s="122"/>
      <c r="X56" s="122"/>
      <c r="Y56" s="122"/>
      <c r="Z56" s="122"/>
      <c r="AA56" s="122"/>
      <c r="AB56" s="122"/>
      <c r="AC56" s="122"/>
      <c r="AD56" s="122"/>
      <c r="AE56" s="122"/>
    </row>
    <row r="57" spans="1:47" s="128" customFormat="1" ht="29.25" customHeight="1" x14ac:dyDescent="0.2">
      <c r="A57" s="122"/>
      <c r="B57" s="123"/>
      <c r="C57" s="234" t="s">
        <v>99</v>
      </c>
      <c r="D57" s="227"/>
      <c r="E57" s="227"/>
      <c r="F57" s="227"/>
      <c r="G57" s="227"/>
      <c r="H57" s="227"/>
      <c r="I57" s="227"/>
      <c r="J57" s="235" t="s">
        <v>100</v>
      </c>
      <c r="K57" s="227"/>
      <c r="L57" s="214"/>
      <c r="S57" s="122"/>
      <c r="T57" s="122"/>
      <c r="U57" s="122"/>
      <c r="V57" s="122"/>
      <c r="W57" s="122"/>
      <c r="X57" s="122"/>
      <c r="Y57" s="122"/>
      <c r="Z57" s="122"/>
      <c r="AA57" s="122"/>
      <c r="AB57" s="122"/>
      <c r="AC57" s="122"/>
      <c r="AD57" s="122"/>
      <c r="AE57" s="122"/>
    </row>
    <row r="58" spans="1:47" s="128" customFormat="1" ht="10.35" customHeight="1" x14ac:dyDescent="0.2">
      <c r="A58" s="122"/>
      <c r="B58" s="123"/>
      <c r="C58" s="122"/>
      <c r="D58" s="122"/>
      <c r="E58" s="122"/>
      <c r="F58" s="122"/>
      <c r="G58" s="122"/>
      <c r="H58" s="122"/>
      <c r="I58" s="122"/>
      <c r="J58" s="122"/>
      <c r="K58" s="122"/>
      <c r="L58" s="214"/>
      <c r="S58" s="122"/>
      <c r="T58" s="122"/>
      <c r="U58" s="122"/>
      <c r="V58" s="122"/>
      <c r="W58" s="122"/>
      <c r="X58" s="122"/>
      <c r="Y58" s="122"/>
      <c r="Z58" s="122"/>
      <c r="AA58" s="122"/>
      <c r="AB58" s="122"/>
      <c r="AC58" s="122"/>
      <c r="AD58" s="122"/>
      <c r="AE58" s="122"/>
    </row>
    <row r="59" spans="1:47" s="128" customFormat="1" ht="22.9" customHeight="1" x14ac:dyDescent="0.2">
      <c r="A59" s="122"/>
      <c r="B59" s="123"/>
      <c r="C59" s="236" t="s">
        <v>74</v>
      </c>
      <c r="D59" s="122"/>
      <c r="E59" s="122"/>
      <c r="F59" s="122"/>
      <c r="G59" s="122"/>
      <c r="H59" s="122"/>
      <c r="I59" s="122"/>
      <c r="J59" s="222">
        <f>J94</f>
        <v>0</v>
      </c>
      <c r="K59" s="122"/>
      <c r="L59" s="214"/>
      <c r="S59" s="122"/>
      <c r="T59" s="122"/>
      <c r="U59" s="122"/>
      <c r="V59" s="122"/>
      <c r="W59" s="122"/>
      <c r="X59" s="122"/>
      <c r="Y59" s="122"/>
      <c r="Z59" s="122"/>
      <c r="AA59" s="122"/>
      <c r="AB59" s="122"/>
      <c r="AC59" s="122"/>
      <c r="AD59" s="122"/>
      <c r="AE59" s="122"/>
      <c r="AU59" s="105" t="s">
        <v>101</v>
      </c>
    </row>
    <row r="60" spans="1:47" s="237" customFormat="1" ht="24.95" customHeight="1" x14ac:dyDescent="0.2">
      <c r="B60" s="238"/>
      <c r="D60" s="239" t="s">
        <v>102</v>
      </c>
      <c r="E60" s="240"/>
      <c r="F60" s="240"/>
      <c r="G60" s="240"/>
      <c r="H60" s="240"/>
      <c r="I60" s="240"/>
      <c r="J60" s="241">
        <f>J95</f>
        <v>0</v>
      </c>
      <c r="L60" s="238"/>
    </row>
    <row r="61" spans="1:47" s="242" customFormat="1" ht="19.899999999999999" customHeight="1" x14ac:dyDescent="0.2">
      <c r="B61" s="243"/>
      <c r="D61" s="244" t="s">
        <v>103</v>
      </c>
      <c r="E61" s="245"/>
      <c r="F61" s="245"/>
      <c r="G61" s="245"/>
      <c r="H61" s="245"/>
      <c r="I61" s="245"/>
      <c r="J61" s="246">
        <f>J96</f>
        <v>0</v>
      </c>
      <c r="L61" s="243"/>
    </row>
    <row r="62" spans="1:47" s="242" customFormat="1" ht="19.899999999999999" customHeight="1" x14ac:dyDescent="0.2">
      <c r="B62" s="243"/>
      <c r="D62" s="244" t="s">
        <v>104</v>
      </c>
      <c r="E62" s="245"/>
      <c r="F62" s="245"/>
      <c r="G62" s="245"/>
      <c r="H62" s="245"/>
      <c r="I62" s="245"/>
      <c r="J62" s="246">
        <f>J126</f>
        <v>0</v>
      </c>
      <c r="L62" s="243"/>
    </row>
    <row r="63" spans="1:47" s="242" customFormat="1" ht="19.899999999999999" customHeight="1" x14ac:dyDescent="0.2">
      <c r="B63" s="243"/>
      <c r="D63" s="244" t="s">
        <v>105</v>
      </c>
      <c r="E63" s="245"/>
      <c r="F63" s="245"/>
      <c r="G63" s="245"/>
      <c r="H63" s="245"/>
      <c r="I63" s="245"/>
      <c r="J63" s="246">
        <f>J140</f>
        <v>0</v>
      </c>
      <c r="L63" s="243"/>
    </row>
    <row r="64" spans="1:47" s="242" customFormat="1" ht="19.899999999999999" customHeight="1" x14ac:dyDescent="0.2">
      <c r="B64" s="243"/>
      <c r="D64" s="244" t="s">
        <v>106</v>
      </c>
      <c r="E64" s="245"/>
      <c r="F64" s="245"/>
      <c r="G64" s="245"/>
      <c r="H64" s="245"/>
      <c r="I64" s="245"/>
      <c r="J64" s="246">
        <f>J150</f>
        <v>0</v>
      </c>
      <c r="L64" s="243"/>
    </row>
    <row r="65" spans="1:31" s="237" customFormat="1" ht="24.95" customHeight="1" x14ac:dyDescent="0.2">
      <c r="B65" s="238"/>
      <c r="D65" s="239" t="s">
        <v>107</v>
      </c>
      <c r="E65" s="240"/>
      <c r="F65" s="240"/>
      <c r="G65" s="240"/>
      <c r="H65" s="240"/>
      <c r="I65" s="240"/>
      <c r="J65" s="241">
        <f>J153</f>
        <v>0</v>
      </c>
      <c r="L65" s="238"/>
    </row>
    <row r="66" spans="1:31" s="242" customFormat="1" ht="19.899999999999999" customHeight="1" x14ac:dyDescent="0.2">
      <c r="B66" s="243"/>
      <c r="D66" s="244" t="s">
        <v>108</v>
      </c>
      <c r="E66" s="245"/>
      <c r="F66" s="245"/>
      <c r="G66" s="245"/>
      <c r="H66" s="245"/>
      <c r="I66" s="245"/>
      <c r="J66" s="246">
        <f>J154</f>
        <v>0</v>
      </c>
      <c r="L66" s="243"/>
    </row>
    <row r="67" spans="1:31" s="242" customFormat="1" ht="19.899999999999999" customHeight="1" x14ac:dyDescent="0.2">
      <c r="B67" s="243"/>
      <c r="D67" s="244" t="s">
        <v>109</v>
      </c>
      <c r="E67" s="245"/>
      <c r="F67" s="245"/>
      <c r="G67" s="245"/>
      <c r="H67" s="245"/>
      <c r="I67" s="245"/>
      <c r="J67" s="246">
        <f>J165</f>
        <v>0</v>
      </c>
      <c r="L67" s="243"/>
    </row>
    <row r="68" spans="1:31" s="242" customFormat="1" ht="19.899999999999999" customHeight="1" x14ac:dyDescent="0.2">
      <c r="B68" s="243"/>
      <c r="D68" s="244" t="s">
        <v>110</v>
      </c>
      <c r="E68" s="245"/>
      <c r="F68" s="245"/>
      <c r="G68" s="245"/>
      <c r="H68" s="245"/>
      <c r="I68" s="245"/>
      <c r="J68" s="246">
        <f>J168</f>
        <v>0</v>
      </c>
      <c r="L68" s="243"/>
    </row>
    <row r="69" spans="1:31" s="242" customFormat="1" ht="19.899999999999999" customHeight="1" x14ac:dyDescent="0.2">
      <c r="B69" s="243"/>
      <c r="D69" s="244" t="s">
        <v>111</v>
      </c>
      <c r="E69" s="245"/>
      <c r="F69" s="245"/>
      <c r="G69" s="245"/>
      <c r="H69" s="245"/>
      <c r="I69" s="245"/>
      <c r="J69" s="246">
        <f>J203</f>
        <v>0</v>
      </c>
      <c r="L69" s="243"/>
    </row>
    <row r="70" spans="1:31" s="242" customFormat="1" ht="19.899999999999999" customHeight="1" x14ac:dyDescent="0.2">
      <c r="B70" s="243"/>
      <c r="D70" s="244" t="s">
        <v>112</v>
      </c>
      <c r="E70" s="245"/>
      <c r="F70" s="245"/>
      <c r="G70" s="245"/>
      <c r="H70" s="245"/>
      <c r="I70" s="245"/>
      <c r="J70" s="246">
        <f>J233</f>
        <v>0</v>
      </c>
      <c r="L70" s="243"/>
    </row>
    <row r="71" spans="1:31" s="242" customFormat="1" ht="19.899999999999999" customHeight="1" x14ac:dyDescent="0.2">
      <c r="B71" s="243"/>
      <c r="D71" s="244" t="s">
        <v>113</v>
      </c>
      <c r="E71" s="245"/>
      <c r="F71" s="245"/>
      <c r="G71" s="245"/>
      <c r="H71" s="245"/>
      <c r="I71" s="245"/>
      <c r="J71" s="246">
        <f>J248</f>
        <v>0</v>
      </c>
      <c r="L71" s="243"/>
    </row>
    <row r="72" spans="1:31" s="242" customFormat="1" ht="19.899999999999999" customHeight="1" x14ac:dyDescent="0.2">
      <c r="B72" s="243"/>
      <c r="D72" s="244" t="s">
        <v>114</v>
      </c>
      <c r="E72" s="245"/>
      <c r="F72" s="245"/>
      <c r="G72" s="245"/>
      <c r="H72" s="245"/>
      <c r="I72" s="245"/>
      <c r="J72" s="246">
        <f>J286</f>
        <v>0</v>
      </c>
      <c r="L72" s="243"/>
    </row>
    <row r="73" spans="1:31" s="242" customFormat="1" ht="19.899999999999999" customHeight="1" x14ac:dyDescent="0.2">
      <c r="B73" s="243"/>
      <c r="D73" s="244" t="s">
        <v>115</v>
      </c>
      <c r="E73" s="245"/>
      <c r="F73" s="245"/>
      <c r="G73" s="245"/>
      <c r="H73" s="245"/>
      <c r="I73" s="245"/>
      <c r="J73" s="246">
        <f>J304</f>
        <v>0</v>
      </c>
      <c r="L73" s="243"/>
    </row>
    <row r="74" spans="1:31" s="242" customFormat="1" ht="19.899999999999999" customHeight="1" x14ac:dyDescent="0.2">
      <c r="B74" s="243"/>
      <c r="D74" s="244" t="s">
        <v>116</v>
      </c>
      <c r="E74" s="245"/>
      <c r="F74" s="245"/>
      <c r="G74" s="245"/>
      <c r="H74" s="245"/>
      <c r="I74" s="245"/>
      <c r="J74" s="246">
        <f>J327</f>
        <v>0</v>
      </c>
      <c r="L74" s="243"/>
    </row>
    <row r="75" spans="1:31" s="128" customFormat="1" ht="21.75" customHeight="1" x14ac:dyDescent="0.2">
      <c r="A75" s="122"/>
      <c r="B75" s="123"/>
      <c r="C75" s="122"/>
      <c r="D75" s="122"/>
      <c r="E75" s="122"/>
      <c r="F75" s="122"/>
      <c r="G75" s="122"/>
      <c r="H75" s="122"/>
      <c r="I75" s="122"/>
      <c r="J75" s="122"/>
      <c r="K75" s="122"/>
      <c r="L75" s="214"/>
      <c r="S75" s="122"/>
      <c r="T75" s="122"/>
      <c r="U75" s="122"/>
      <c r="V75" s="122"/>
      <c r="W75" s="122"/>
      <c r="X75" s="122"/>
      <c r="Y75" s="122"/>
      <c r="Z75" s="122"/>
      <c r="AA75" s="122"/>
      <c r="AB75" s="122"/>
      <c r="AC75" s="122"/>
      <c r="AD75" s="122"/>
      <c r="AE75" s="122"/>
    </row>
    <row r="76" spans="1:31" s="128" customFormat="1" ht="6.95" customHeight="1" x14ac:dyDescent="0.2">
      <c r="A76" s="122"/>
      <c r="B76" s="144"/>
      <c r="C76" s="145"/>
      <c r="D76" s="145"/>
      <c r="E76" s="145"/>
      <c r="F76" s="145"/>
      <c r="G76" s="145"/>
      <c r="H76" s="145"/>
      <c r="I76" s="145"/>
      <c r="J76" s="145"/>
      <c r="K76" s="145"/>
      <c r="L76" s="214"/>
      <c r="S76" s="122"/>
      <c r="T76" s="122"/>
      <c r="U76" s="122"/>
      <c r="V76" s="122"/>
      <c r="W76" s="122"/>
      <c r="X76" s="122"/>
      <c r="Y76" s="122"/>
      <c r="Z76" s="122"/>
      <c r="AA76" s="122"/>
      <c r="AB76" s="122"/>
      <c r="AC76" s="122"/>
      <c r="AD76" s="122"/>
      <c r="AE76" s="122"/>
    </row>
    <row r="80" spans="1:31" s="128" customFormat="1" ht="6.95" customHeight="1" x14ac:dyDescent="0.2">
      <c r="A80" s="122"/>
      <c r="B80" s="146"/>
      <c r="C80" s="147"/>
      <c r="D80" s="147"/>
      <c r="E80" s="147"/>
      <c r="F80" s="147"/>
      <c r="G80" s="147"/>
      <c r="H80" s="147"/>
      <c r="I80" s="147"/>
      <c r="J80" s="147"/>
      <c r="K80" s="147"/>
      <c r="L80" s="214"/>
      <c r="S80" s="122"/>
      <c r="T80" s="122"/>
      <c r="U80" s="122"/>
      <c r="V80" s="122"/>
      <c r="W80" s="122"/>
      <c r="X80" s="122"/>
      <c r="Y80" s="122"/>
      <c r="Z80" s="122"/>
      <c r="AA80" s="122"/>
      <c r="AB80" s="122"/>
      <c r="AC80" s="122"/>
      <c r="AD80" s="122"/>
      <c r="AE80" s="122"/>
    </row>
    <row r="81" spans="1:63" s="128" customFormat="1" ht="24.95" customHeight="1" x14ac:dyDescent="0.2">
      <c r="A81" s="122"/>
      <c r="B81" s="123"/>
      <c r="C81" s="109" t="s">
        <v>117</v>
      </c>
      <c r="D81" s="122"/>
      <c r="E81" s="122"/>
      <c r="F81" s="122"/>
      <c r="G81" s="122"/>
      <c r="H81" s="122"/>
      <c r="I81" s="122"/>
      <c r="J81" s="122"/>
      <c r="K81" s="122"/>
      <c r="L81" s="214"/>
      <c r="S81" s="122"/>
      <c r="T81" s="122"/>
      <c r="U81" s="122"/>
      <c r="V81" s="122"/>
      <c r="W81" s="122"/>
      <c r="X81" s="122"/>
      <c r="Y81" s="122"/>
      <c r="Z81" s="122"/>
      <c r="AA81" s="122"/>
      <c r="AB81" s="122"/>
      <c r="AC81" s="122"/>
      <c r="AD81" s="122"/>
      <c r="AE81" s="122"/>
    </row>
    <row r="82" spans="1:63" s="128" customFormat="1" ht="6.95" customHeight="1" x14ac:dyDescent="0.2">
      <c r="A82" s="122"/>
      <c r="B82" s="123"/>
      <c r="C82" s="122"/>
      <c r="D82" s="122"/>
      <c r="E82" s="122"/>
      <c r="F82" s="122"/>
      <c r="G82" s="122"/>
      <c r="H82" s="122"/>
      <c r="I82" s="122"/>
      <c r="J82" s="122"/>
      <c r="K82" s="122"/>
      <c r="L82" s="214"/>
      <c r="S82" s="122"/>
      <c r="T82" s="122"/>
      <c r="U82" s="122"/>
      <c r="V82" s="122"/>
      <c r="W82" s="122"/>
      <c r="X82" s="122"/>
      <c r="Y82" s="122"/>
      <c r="Z82" s="122"/>
      <c r="AA82" s="122"/>
      <c r="AB82" s="122"/>
      <c r="AC82" s="122"/>
      <c r="AD82" s="122"/>
      <c r="AE82" s="122"/>
    </row>
    <row r="83" spans="1:63" s="128" customFormat="1" ht="12" customHeight="1" x14ac:dyDescent="0.2">
      <c r="A83" s="122"/>
      <c r="B83" s="123"/>
      <c r="C83" s="118" t="s">
        <v>17</v>
      </c>
      <c r="D83" s="122"/>
      <c r="E83" s="122"/>
      <c r="F83" s="122"/>
      <c r="G83" s="122"/>
      <c r="H83" s="122"/>
      <c r="I83" s="122"/>
      <c r="J83" s="122"/>
      <c r="K83" s="122"/>
      <c r="L83" s="214"/>
      <c r="S83" s="122"/>
      <c r="T83" s="122"/>
      <c r="U83" s="122"/>
      <c r="V83" s="122"/>
      <c r="W83" s="122"/>
      <c r="X83" s="122"/>
      <c r="Y83" s="122"/>
      <c r="Z83" s="122"/>
      <c r="AA83" s="122"/>
      <c r="AB83" s="122"/>
      <c r="AC83" s="122"/>
      <c r="AD83" s="122"/>
      <c r="AE83" s="122"/>
    </row>
    <row r="84" spans="1:63" s="128" customFormat="1" ht="16.5" customHeight="1" x14ac:dyDescent="0.2">
      <c r="A84" s="122"/>
      <c r="B84" s="123"/>
      <c r="C84" s="122"/>
      <c r="D84" s="122"/>
      <c r="E84" s="212" t="str">
        <f>E7</f>
        <v>Oprava bytu Botanická 68, 602 00, BRNO - Byt č. 1</v>
      </c>
      <c r="F84" s="213"/>
      <c r="G84" s="213"/>
      <c r="H84" s="213"/>
      <c r="I84" s="122"/>
      <c r="J84" s="122"/>
      <c r="K84" s="122"/>
      <c r="L84" s="214"/>
      <c r="S84" s="122"/>
      <c r="T84" s="122"/>
      <c r="U84" s="122"/>
      <c r="V84" s="122"/>
      <c r="W84" s="122"/>
      <c r="X84" s="122"/>
      <c r="Y84" s="122"/>
      <c r="Z84" s="122"/>
      <c r="AA84" s="122"/>
      <c r="AB84" s="122"/>
      <c r="AC84" s="122"/>
      <c r="AD84" s="122"/>
      <c r="AE84" s="122"/>
    </row>
    <row r="85" spans="1:63" s="128" customFormat="1" ht="12" customHeight="1" x14ac:dyDescent="0.2">
      <c r="A85" s="122"/>
      <c r="B85" s="123"/>
      <c r="C85" s="118" t="s">
        <v>96</v>
      </c>
      <c r="D85" s="122"/>
      <c r="E85" s="122"/>
      <c r="F85" s="122"/>
      <c r="G85" s="122"/>
      <c r="H85" s="122"/>
      <c r="I85" s="122"/>
      <c r="J85" s="122"/>
      <c r="K85" s="122"/>
      <c r="L85" s="214"/>
      <c r="S85" s="122"/>
      <c r="T85" s="122"/>
      <c r="U85" s="122"/>
      <c r="V85" s="122"/>
      <c r="W85" s="122"/>
      <c r="X85" s="122"/>
      <c r="Y85" s="122"/>
      <c r="Z85" s="122"/>
      <c r="AA85" s="122"/>
      <c r="AB85" s="122"/>
      <c r="AC85" s="122"/>
      <c r="AD85" s="122"/>
      <c r="AE85" s="122"/>
    </row>
    <row r="86" spans="1:63" s="128" customFormat="1" ht="16.5" customHeight="1" x14ac:dyDescent="0.2">
      <c r="A86" s="122"/>
      <c r="B86" s="123"/>
      <c r="C86" s="122"/>
      <c r="D86" s="122"/>
      <c r="E86" s="153" t="str">
        <f>E9</f>
        <v>D.1.1 -  stavební práce</v>
      </c>
      <c r="F86" s="215"/>
      <c r="G86" s="215"/>
      <c r="H86" s="215"/>
      <c r="I86" s="122"/>
      <c r="J86" s="122"/>
      <c r="K86" s="122"/>
      <c r="L86" s="214"/>
      <c r="S86" s="122"/>
      <c r="T86" s="122"/>
      <c r="U86" s="122"/>
      <c r="V86" s="122"/>
      <c r="W86" s="122"/>
      <c r="X86" s="122"/>
      <c r="Y86" s="122"/>
      <c r="Z86" s="122"/>
      <c r="AA86" s="122"/>
      <c r="AB86" s="122"/>
      <c r="AC86" s="122"/>
      <c r="AD86" s="122"/>
      <c r="AE86" s="122"/>
    </row>
    <row r="87" spans="1:63" s="128" customFormat="1" ht="6.95" customHeight="1" x14ac:dyDescent="0.2">
      <c r="A87" s="122"/>
      <c r="B87" s="123"/>
      <c r="C87" s="122"/>
      <c r="D87" s="122"/>
      <c r="E87" s="122"/>
      <c r="F87" s="122"/>
      <c r="G87" s="122"/>
      <c r="H87" s="122"/>
      <c r="I87" s="122"/>
      <c r="J87" s="122"/>
      <c r="K87" s="122"/>
      <c r="L87" s="214"/>
      <c r="S87" s="122"/>
      <c r="T87" s="122"/>
      <c r="U87" s="122"/>
      <c r="V87" s="122"/>
      <c r="W87" s="122"/>
      <c r="X87" s="122"/>
      <c r="Y87" s="122"/>
      <c r="Z87" s="122"/>
      <c r="AA87" s="122"/>
      <c r="AB87" s="122"/>
      <c r="AC87" s="122"/>
      <c r="AD87" s="122"/>
      <c r="AE87" s="122"/>
    </row>
    <row r="88" spans="1:63" s="128" customFormat="1" ht="12" customHeight="1" x14ac:dyDescent="0.2">
      <c r="A88" s="122"/>
      <c r="B88" s="123"/>
      <c r="C88" s="118" t="s">
        <v>21</v>
      </c>
      <c r="D88" s="122"/>
      <c r="E88" s="122"/>
      <c r="F88" s="119" t="str">
        <f>F12</f>
        <v>Brno</v>
      </c>
      <c r="G88" s="122"/>
      <c r="H88" s="122"/>
      <c r="I88" s="118" t="s">
        <v>23</v>
      </c>
      <c r="J88" s="216" t="str">
        <f>IF(J12="","",J12)</f>
        <v>21. 7. 2021</v>
      </c>
      <c r="K88" s="122"/>
      <c r="L88" s="214"/>
      <c r="S88" s="122"/>
      <c r="T88" s="122"/>
      <c r="U88" s="122"/>
      <c r="V88" s="122"/>
      <c r="W88" s="122"/>
      <c r="X88" s="122"/>
      <c r="Y88" s="122"/>
      <c r="Z88" s="122"/>
      <c r="AA88" s="122"/>
      <c r="AB88" s="122"/>
      <c r="AC88" s="122"/>
      <c r="AD88" s="122"/>
      <c r="AE88" s="122"/>
    </row>
    <row r="89" spans="1:63" s="128" customFormat="1" ht="6.95" customHeight="1" x14ac:dyDescent="0.2">
      <c r="A89" s="122"/>
      <c r="B89" s="123"/>
      <c r="C89" s="122"/>
      <c r="D89" s="122"/>
      <c r="E89" s="122"/>
      <c r="F89" s="122"/>
      <c r="G89" s="122"/>
      <c r="H89" s="122"/>
      <c r="I89" s="122"/>
      <c r="J89" s="122"/>
      <c r="K89" s="122"/>
      <c r="L89" s="214"/>
      <c r="S89" s="122"/>
      <c r="T89" s="122"/>
      <c r="U89" s="122"/>
      <c r="V89" s="122"/>
      <c r="W89" s="122"/>
      <c r="X89" s="122"/>
      <c r="Y89" s="122"/>
      <c r="Z89" s="122"/>
      <c r="AA89" s="122"/>
      <c r="AB89" s="122"/>
      <c r="AC89" s="122"/>
      <c r="AD89" s="122"/>
      <c r="AE89" s="122"/>
    </row>
    <row r="90" spans="1:63" s="128" customFormat="1" ht="15.2" customHeight="1" x14ac:dyDescent="0.2">
      <c r="A90" s="122"/>
      <c r="B90" s="123"/>
      <c r="C90" s="118" t="s">
        <v>25</v>
      </c>
      <c r="D90" s="122"/>
      <c r="E90" s="122"/>
      <c r="F90" s="119" t="str">
        <f>E15</f>
        <v>Úřad městské části Brno-střed</v>
      </c>
      <c r="G90" s="122"/>
      <c r="H90" s="122"/>
      <c r="I90" s="118" t="s">
        <v>33</v>
      </c>
      <c r="J90" s="233" t="str">
        <f>E21</f>
        <v>Intar a.s.</v>
      </c>
      <c r="K90" s="122"/>
      <c r="L90" s="214"/>
      <c r="S90" s="122"/>
      <c r="T90" s="122"/>
      <c r="U90" s="122"/>
      <c r="V90" s="122"/>
      <c r="W90" s="122"/>
      <c r="X90" s="122"/>
      <c r="Y90" s="122"/>
      <c r="Z90" s="122"/>
      <c r="AA90" s="122"/>
      <c r="AB90" s="122"/>
      <c r="AC90" s="122"/>
      <c r="AD90" s="122"/>
      <c r="AE90" s="122"/>
    </row>
    <row r="91" spans="1:63" s="128" customFormat="1" ht="25.7" customHeight="1" x14ac:dyDescent="0.2">
      <c r="A91" s="122"/>
      <c r="B91" s="123"/>
      <c r="C91" s="118" t="s">
        <v>31</v>
      </c>
      <c r="D91" s="122"/>
      <c r="E91" s="122"/>
      <c r="F91" s="119" t="str">
        <f>IF(E18="","",E18)</f>
        <v>Vyplň údaj</v>
      </c>
      <c r="G91" s="122"/>
      <c r="H91" s="122"/>
      <c r="I91" s="118" t="s">
        <v>38</v>
      </c>
      <c r="J91" s="233" t="str">
        <f>E24</f>
        <v>Bc. Veronika Kalusová</v>
      </c>
      <c r="K91" s="122"/>
      <c r="L91" s="214"/>
      <c r="S91" s="122"/>
      <c r="T91" s="122"/>
      <c r="U91" s="122"/>
      <c r="V91" s="122"/>
      <c r="W91" s="122"/>
      <c r="X91" s="122"/>
      <c r="Y91" s="122"/>
      <c r="Z91" s="122"/>
      <c r="AA91" s="122"/>
      <c r="AB91" s="122"/>
      <c r="AC91" s="122"/>
      <c r="AD91" s="122"/>
      <c r="AE91" s="122"/>
    </row>
    <row r="92" spans="1:63" s="128" customFormat="1" ht="10.35" customHeight="1" x14ac:dyDescent="0.2">
      <c r="A92" s="122"/>
      <c r="B92" s="123"/>
      <c r="C92" s="122"/>
      <c r="D92" s="122"/>
      <c r="E92" s="122"/>
      <c r="F92" s="122"/>
      <c r="G92" s="122"/>
      <c r="H92" s="122"/>
      <c r="I92" s="122"/>
      <c r="J92" s="122"/>
      <c r="K92" s="122"/>
      <c r="L92" s="214"/>
      <c r="S92" s="122"/>
      <c r="T92" s="122"/>
      <c r="U92" s="122"/>
      <c r="V92" s="122"/>
      <c r="W92" s="122"/>
      <c r="X92" s="122"/>
      <c r="Y92" s="122"/>
      <c r="Z92" s="122"/>
      <c r="AA92" s="122"/>
      <c r="AB92" s="122"/>
      <c r="AC92" s="122"/>
      <c r="AD92" s="122"/>
      <c r="AE92" s="122"/>
    </row>
    <row r="93" spans="1:63" s="253" customFormat="1" ht="29.25" customHeight="1" x14ac:dyDescent="0.2">
      <c r="A93" s="247"/>
      <c r="B93" s="248"/>
      <c r="C93" s="249" t="s">
        <v>118</v>
      </c>
      <c r="D93" s="250" t="s">
        <v>61</v>
      </c>
      <c r="E93" s="250" t="s">
        <v>57</v>
      </c>
      <c r="F93" s="250" t="s">
        <v>58</v>
      </c>
      <c r="G93" s="250" t="s">
        <v>119</v>
      </c>
      <c r="H93" s="250" t="s">
        <v>120</v>
      </c>
      <c r="I93" s="250" t="s">
        <v>121</v>
      </c>
      <c r="J93" s="250" t="s">
        <v>100</v>
      </c>
      <c r="K93" s="251" t="s">
        <v>122</v>
      </c>
      <c r="L93" s="252"/>
      <c r="M93" s="173" t="s">
        <v>3</v>
      </c>
      <c r="N93" s="174" t="s">
        <v>46</v>
      </c>
      <c r="O93" s="174" t="s">
        <v>123</v>
      </c>
      <c r="P93" s="174" t="s">
        <v>124</v>
      </c>
      <c r="Q93" s="174" t="s">
        <v>125</v>
      </c>
      <c r="R93" s="174" t="s">
        <v>126</v>
      </c>
      <c r="S93" s="174" t="s">
        <v>127</v>
      </c>
      <c r="T93" s="175" t="s">
        <v>128</v>
      </c>
      <c r="U93" s="247"/>
      <c r="V93" s="247"/>
      <c r="W93" s="247"/>
      <c r="X93" s="247"/>
      <c r="Y93" s="247"/>
      <c r="Z93" s="247"/>
      <c r="AA93" s="247"/>
      <c r="AB93" s="247"/>
      <c r="AC93" s="247"/>
      <c r="AD93" s="247"/>
      <c r="AE93" s="247"/>
    </row>
    <row r="94" spans="1:63" s="128" customFormat="1" ht="22.9" customHeight="1" x14ac:dyDescent="0.25">
      <c r="A94" s="122"/>
      <c r="B94" s="123"/>
      <c r="C94" s="181" t="s">
        <v>129</v>
      </c>
      <c r="D94" s="122"/>
      <c r="E94" s="122"/>
      <c r="F94" s="122"/>
      <c r="G94" s="122"/>
      <c r="H94" s="122"/>
      <c r="I94" s="122"/>
      <c r="J94" s="254">
        <f>BK94</f>
        <v>0</v>
      </c>
      <c r="K94" s="122"/>
      <c r="L94" s="123"/>
      <c r="M94" s="176"/>
      <c r="N94" s="161"/>
      <c r="O94" s="177"/>
      <c r="P94" s="255">
        <f>P95+P153</f>
        <v>0</v>
      </c>
      <c r="Q94" s="177"/>
      <c r="R94" s="255">
        <f>R95+R153</f>
        <v>6.0916126899999998</v>
      </c>
      <c r="S94" s="177"/>
      <c r="T94" s="256">
        <f>T95+T153</f>
        <v>5.97533475</v>
      </c>
      <c r="U94" s="122"/>
      <c r="V94" s="122"/>
      <c r="W94" s="122"/>
      <c r="X94" s="122"/>
      <c r="Y94" s="122"/>
      <c r="Z94" s="122"/>
      <c r="AA94" s="122"/>
      <c r="AB94" s="122"/>
      <c r="AC94" s="122"/>
      <c r="AD94" s="122"/>
      <c r="AE94" s="122"/>
      <c r="AT94" s="105" t="s">
        <v>75</v>
      </c>
      <c r="AU94" s="105" t="s">
        <v>101</v>
      </c>
      <c r="BK94" s="257">
        <f>BK95+BK153</f>
        <v>0</v>
      </c>
    </row>
    <row r="95" spans="1:63" s="258" customFormat="1" ht="25.9" customHeight="1" x14ac:dyDescent="0.2">
      <c r="B95" s="259"/>
      <c r="D95" s="260" t="s">
        <v>75</v>
      </c>
      <c r="E95" s="261" t="s">
        <v>130</v>
      </c>
      <c r="F95" s="261" t="s">
        <v>131</v>
      </c>
      <c r="J95" s="262">
        <f>BK95</f>
        <v>0</v>
      </c>
      <c r="L95" s="259"/>
      <c r="M95" s="263"/>
      <c r="N95" s="264"/>
      <c r="O95" s="264"/>
      <c r="P95" s="265">
        <f>P96+P126+P140+P150</f>
        <v>0</v>
      </c>
      <c r="Q95" s="264"/>
      <c r="R95" s="265">
        <f>R96+R126+R140+R150</f>
        <v>5.0414295300000003</v>
      </c>
      <c r="S95" s="264"/>
      <c r="T95" s="266">
        <f>T96+T126+T140+T150</f>
        <v>2.5542000000000002</v>
      </c>
      <c r="AR95" s="260" t="s">
        <v>84</v>
      </c>
      <c r="AT95" s="267" t="s">
        <v>75</v>
      </c>
      <c r="AU95" s="267" t="s">
        <v>76</v>
      </c>
      <c r="AY95" s="260" t="s">
        <v>132</v>
      </c>
      <c r="BK95" s="268">
        <f>BK96+BK126+BK140+BK150</f>
        <v>0</v>
      </c>
    </row>
    <row r="96" spans="1:63" s="258" customFormat="1" ht="22.9" customHeight="1" x14ac:dyDescent="0.2">
      <c r="B96" s="259"/>
      <c r="D96" s="260" t="s">
        <v>75</v>
      </c>
      <c r="E96" s="269" t="s">
        <v>133</v>
      </c>
      <c r="F96" s="269" t="s">
        <v>134</v>
      </c>
      <c r="J96" s="270">
        <f>BK96</f>
        <v>0</v>
      </c>
      <c r="L96" s="259"/>
      <c r="M96" s="263"/>
      <c r="N96" s="264"/>
      <c r="O96" s="264"/>
      <c r="P96" s="265">
        <f>SUM(P97:P125)</f>
        <v>0</v>
      </c>
      <c r="Q96" s="264"/>
      <c r="R96" s="265">
        <f>SUM(R97:R125)</f>
        <v>5.0413462999999998</v>
      </c>
      <c r="S96" s="264"/>
      <c r="T96" s="266">
        <f>SUM(T97:T125)</f>
        <v>0</v>
      </c>
      <c r="AR96" s="260" t="s">
        <v>84</v>
      </c>
      <c r="AT96" s="267" t="s">
        <v>75</v>
      </c>
      <c r="AU96" s="267" t="s">
        <v>84</v>
      </c>
      <c r="AY96" s="260" t="s">
        <v>132</v>
      </c>
      <c r="BK96" s="268">
        <f>SUM(BK97:BK125)</f>
        <v>0</v>
      </c>
    </row>
    <row r="97" spans="1:65" s="128" customFormat="1" ht="16.5" customHeight="1" x14ac:dyDescent="0.2">
      <c r="A97" s="122"/>
      <c r="B97" s="123"/>
      <c r="C97" s="271" t="s">
        <v>84</v>
      </c>
      <c r="D97" s="271" t="s">
        <v>135</v>
      </c>
      <c r="E97" s="272" t="s">
        <v>136</v>
      </c>
      <c r="F97" s="273" t="s">
        <v>137</v>
      </c>
      <c r="G97" s="274" t="s">
        <v>138</v>
      </c>
      <c r="H97" s="275">
        <v>15</v>
      </c>
      <c r="I97" s="5"/>
      <c r="J97" s="276">
        <f>ROUND(I97*H97,2)</f>
        <v>0</v>
      </c>
      <c r="K97" s="273" t="s">
        <v>139</v>
      </c>
      <c r="L97" s="123"/>
      <c r="M97" s="277" t="s">
        <v>3</v>
      </c>
      <c r="N97" s="278" t="s">
        <v>48</v>
      </c>
      <c r="O97" s="165"/>
      <c r="P97" s="279">
        <f>O97*H97</f>
        <v>0</v>
      </c>
      <c r="Q97" s="279">
        <v>4.1529999999999997E-2</v>
      </c>
      <c r="R97" s="279">
        <f>Q97*H97</f>
        <v>0.62295</v>
      </c>
      <c r="S97" s="279">
        <v>0</v>
      </c>
      <c r="T97" s="280">
        <f>S97*H97</f>
        <v>0</v>
      </c>
      <c r="U97" s="122"/>
      <c r="V97" s="122"/>
      <c r="W97" s="122"/>
      <c r="X97" s="122"/>
      <c r="Y97" s="122"/>
      <c r="Z97" s="122"/>
      <c r="AA97" s="122"/>
      <c r="AB97" s="122"/>
      <c r="AC97" s="122"/>
      <c r="AD97" s="122"/>
      <c r="AE97" s="122"/>
      <c r="AR97" s="281" t="s">
        <v>140</v>
      </c>
      <c r="AT97" s="281" t="s">
        <v>135</v>
      </c>
      <c r="AU97" s="281" t="s">
        <v>141</v>
      </c>
      <c r="AY97" s="105" t="s">
        <v>132</v>
      </c>
      <c r="BE97" s="282">
        <f>IF(N97="základní",J97,0)</f>
        <v>0</v>
      </c>
      <c r="BF97" s="282">
        <f>IF(N97="snížená",J97,0)</f>
        <v>0</v>
      </c>
      <c r="BG97" s="282">
        <f>IF(N97="zákl. přenesená",J97,0)</f>
        <v>0</v>
      </c>
      <c r="BH97" s="282">
        <f>IF(N97="sníž. přenesená",J97,0)</f>
        <v>0</v>
      </c>
      <c r="BI97" s="282">
        <f>IF(N97="nulová",J97,0)</f>
        <v>0</v>
      </c>
      <c r="BJ97" s="105" t="s">
        <v>141</v>
      </c>
      <c r="BK97" s="282">
        <f>ROUND(I97*H97,2)</f>
        <v>0</v>
      </c>
      <c r="BL97" s="105" t="s">
        <v>140</v>
      </c>
      <c r="BM97" s="281" t="s">
        <v>142</v>
      </c>
    </row>
    <row r="98" spans="1:65" s="128" customFormat="1" ht="11.25" x14ac:dyDescent="0.2">
      <c r="A98" s="122"/>
      <c r="B98" s="123"/>
      <c r="C98" s="122"/>
      <c r="D98" s="283" t="s">
        <v>143</v>
      </c>
      <c r="E98" s="122"/>
      <c r="F98" s="284" t="s">
        <v>144</v>
      </c>
      <c r="G98" s="122"/>
      <c r="H98" s="122"/>
      <c r="I98" s="122"/>
      <c r="J98" s="122"/>
      <c r="K98" s="122"/>
      <c r="L98" s="123"/>
      <c r="M98" s="285"/>
      <c r="N98" s="286"/>
      <c r="O98" s="165"/>
      <c r="P98" s="165"/>
      <c r="Q98" s="165"/>
      <c r="R98" s="165"/>
      <c r="S98" s="165"/>
      <c r="T98" s="166"/>
      <c r="U98" s="122"/>
      <c r="V98" s="122"/>
      <c r="W98" s="122"/>
      <c r="X98" s="122"/>
      <c r="Y98" s="122"/>
      <c r="Z98" s="122"/>
      <c r="AA98" s="122"/>
      <c r="AB98" s="122"/>
      <c r="AC98" s="122"/>
      <c r="AD98" s="122"/>
      <c r="AE98" s="122"/>
      <c r="AT98" s="105" t="s">
        <v>143</v>
      </c>
      <c r="AU98" s="105" t="s">
        <v>141</v>
      </c>
    </row>
    <row r="99" spans="1:65" s="128" customFormat="1" ht="24.2" customHeight="1" x14ac:dyDescent="0.2">
      <c r="A99" s="122"/>
      <c r="B99" s="123"/>
      <c r="C99" s="271" t="s">
        <v>141</v>
      </c>
      <c r="D99" s="271" t="s">
        <v>135</v>
      </c>
      <c r="E99" s="272" t="s">
        <v>145</v>
      </c>
      <c r="F99" s="273" t="s">
        <v>146</v>
      </c>
      <c r="G99" s="274" t="s">
        <v>138</v>
      </c>
      <c r="H99" s="275">
        <v>105.398</v>
      </c>
      <c r="I99" s="5"/>
      <c r="J99" s="276">
        <f>ROUND(I99*H99,2)</f>
        <v>0</v>
      </c>
      <c r="K99" s="273" t="s">
        <v>139</v>
      </c>
      <c r="L99" s="123"/>
      <c r="M99" s="277" t="s">
        <v>3</v>
      </c>
      <c r="N99" s="278" t="s">
        <v>48</v>
      </c>
      <c r="O99" s="165"/>
      <c r="P99" s="279">
        <f>O99*H99</f>
        <v>0</v>
      </c>
      <c r="Q99" s="279">
        <v>1.7000000000000001E-2</v>
      </c>
      <c r="R99" s="279">
        <f>Q99*H99</f>
        <v>1.791766</v>
      </c>
      <c r="S99" s="279">
        <v>0</v>
      </c>
      <c r="T99" s="280">
        <f>S99*H99</f>
        <v>0</v>
      </c>
      <c r="U99" s="122"/>
      <c r="V99" s="122"/>
      <c r="W99" s="122"/>
      <c r="X99" s="122"/>
      <c r="Y99" s="122"/>
      <c r="Z99" s="122"/>
      <c r="AA99" s="122"/>
      <c r="AB99" s="122"/>
      <c r="AC99" s="122"/>
      <c r="AD99" s="122"/>
      <c r="AE99" s="122"/>
      <c r="AR99" s="281" t="s">
        <v>140</v>
      </c>
      <c r="AT99" s="281" t="s">
        <v>135</v>
      </c>
      <c r="AU99" s="281" t="s">
        <v>141</v>
      </c>
      <c r="AY99" s="105" t="s">
        <v>132</v>
      </c>
      <c r="BE99" s="282">
        <f>IF(N99="základní",J99,0)</f>
        <v>0</v>
      </c>
      <c r="BF99" s="282">
        <f>IF(N99="snížená",J99,0)</f>
        <v>0</v>
      </c>
      <c r="BG99" s="282">
        <f>IF(N99="zákl. přenesená",J99,0)</f>
        <v>0</v>
      </c>
      <c r="BH99" s="282">
        <f>IF(N99="sníž. přenesená",J99,0)</f>
        <v>0</v>
      </c>
      <c r="BI99" s="282">
        <f>IF(N99="nulová",J99,0)</f>
        <v>0</v>
      </c>
      <c r="BJ99" s="105" t="s">
        <v>141</v>
      </c>
      <c r="BK99" s="282">
        <f>ROUND(I99*H99,2)</f>
        <v>0</v>
      </c>
      <c r="BL99" s="105" t="s">
        <v>140</v>
      </c>
      <c r="BM99" s="281" t="s">
        <v>147</v>
      </c>
    </row>
    <row r="100" spans="1:65" s="128" customFormat="1" ht="11.25" x14ac:dyDescent="0.2">
      <c r="A100" s="122"/>
      <c r="B100" s="123"/>
      <c r="C100" s="122"/>
      <c r="D100" s="283" t="s">
        <v>143</v>
      </c>
      <c r="E100" s="122"/>
      <c r="F100" s="284" t="s">
        <v>148</v>
      </c>
      <c r="G100" s="122"/>
      <c r="H100" s="122"/>
      <c r="I100" s="122"/>
      <c r="J100" s="122"/>
      <c r="K100" s="122"/>
      <c r="L100" s="123"/>
      <c r="M100" s="285"/>
      <c r="N100" s="286"/>
      <c r="O100" s="165"/>
      <c r="P100" s="165"/>
      <c r="Q100" s="165"/>
      <c r="R100" s="165"/>
      <c r="S100" s="165"/>
      <c r="T100" s="166"/>
      <c r="U100" s="122"/>
      <c r="V100" s="122"/>
      <c r="W100" s="122"/>
      <c r="X100" s="122"/>
      <c r="Y100" s="122"/>
      <c r="Z100" s="122"/>
      <c r="AA100" s="122"/>
      <c r="AB100" s="122"/>
      <c r="AC100" s="122"/>
      <c r="AD100" s="122"/>
      <c r="AE100" s="122"/>
      <c r="AT100" s="105" t="s">
        <v>143</v>
      </c>
      <c r="AU100" s="105" t="s">
        <v>141</v>
      </c>
    </row>
    <row r="101" spans="1:65" s="287" customFormat="1" ht="11.25" x14ac:dyDescent="0.2">
      <c r="B101" s="288"/>
      <c r="D101" s="289" t="s">
        <v>149</v>
      </c>
      <c r="E101" s="290" t="s">
        <v>3</v>
      </c>
      <c r="F101" s="291" t="s">
        <v>150</v>
      </c>
      <c r="H101" s="292">
        <v>15.23</v>
      </c>
      <c r="L101" s="288"/>
      <c r="M101" s="293"/>
      <c r="N101" s="294"/>
      <c r="O101" s="294"/>
      <c r="P101" s="294"/>
      <c r="Q101" s="294"/>
      <c r="R101" s="294"/>
      <c r="S101" s="294"/>
      <c r="T101" s="295"/>
      <c r="AT101" s="290" t="s">
        <v>149</v>
      </c>
      <c r="AU101" s="290" t="s">
        <v>141</v>
      </c>
      <c r="AV101" s="287" t="s">
        <v>141</v>
      </c>
      <c r="AW101" s="287" t="s">
        <v>37</v>
      </c>
      <c r="AX101" s="287" t="s">
        <v>76</v>
      </c>
      <c r="AY101" s="290" t="s">
        <v>132</v>
      </c>
    </row>
    <row r="102" spans="1:65" s="287" customFormat="1" ht="11.25" x14ac:dyDescent="0.2">
      <c r="B102" s="288"/>
      <c r="D102" s="289" t="s">
        <v>149</v>
      </c>
      <c r="E102" s="290" t="s">
        <v>3</v>
      </c>
      <c r="F102" s="291" t="s">
        <v>151</v>
      </c>
      <c r="H102" s="292">
        <v>11.57</v>
      </c>
      <c r="L102" s="288"/>
      <c r="M102" s="293"/>
      <c r="N102" s="294"/>
      <c r="O102" s="294"/>
      <c r="P102" s="294"/>
      <c r="Q102" s="294"/>
      <c r="R102" s="294"/>
      <c r="S102" s="294"/>
      <c r="T102" s="295"/>
      <c r="AT102" s="290" t="s">
        <v>149</v>
      </c>
      <c r="AU102" s="290" t="s">
        <v>141</v>
      </c>
      <c r="AV102" s="287" t="s">
        <v>141</v>
      </c>
      <c r="AW102" s="287" t="s">
        <v>37</v>
      </c>
      <c r="AX102" s="287" t="s">
        <v>76</v>
      </c>
      <c r="AY102" s="290" t="s">
        <v>132</v>
      </c>
    </row>
    <row r="103" spans="1:65" s="287" customFormat="1" ht="11.25" x14ac:dyDescent="0.2">
      <c r="B103" s="288"/>
      <c r="D103" s="289" t="s">
        <v>149</v>
      </c>
      <c r="E103" s="290" t="s">
        <v>3</v>
      </c>
      <c r="F103" s="291" t="s">
        <v>152</v>
      </c>
      <c r="H103" s="292">
        <v>3.34</v>
      </c>
      <c r="L103" s="288"/>
      <c r="M103" s="293"/>
      <c r="N103" s="294"/>
      <c r="O103" s="294"/>
      <c r="P103" s="294"/>
      <c r="Q103" s="294"/>
      <c r="R103" s="294"/>
      <c r="S103" s="294"/>
      <c r="T103" s="295"/>
      <c r="AT103" s="290" t="s">
        <v>149</v>
      </c>
      <c r="AU103" s="290" t="s">
        <v>141</v>
      </c>
      <c r="AV103" s="287" t="s">
        <v>141</v>
      </c>
      <c r="AW103" s="287" t="s">
        <v>37</v>
      </c>
      <c r="AX103" s="287" t="s">
        <v>76</v>
      </c>
      <c r="AY103" s="290" t="s">
        <v>132</v>
      </c>
    </row>
    <row r="104" spans="1:65" s="287" customFormat="1" ht="11.25" x14ac:dyDescent="0.2">
      <c r="B104" s="288"/>
      <c r="D104" s="289" t="s">
        <v>149</v>
      </c>
      <c r="E104" s="290" t="s">
        <v>3</v>
      </c>
      <c r="F104" s="291" t="s">
        <v>153</v>
      </c>
      <c r="H104" s="292">
        <v>45.758000000000003</v>
      </c>
      <c r="L104" s="288"/>
      <c r="M104" s="293"/>
      <c r="N104" s="294"/>
      <c r="O104" s="294"/>
      <c r="P104" s="294"/>
      <c r="Q104" s="294"/>
      <c r="R104" s="294"/>
      <c r="S104" s="294"/>
      <c r="T104" s="295"/>
      <c r="AT104" s="290" t="s">
        <v>149</v>
      </c>
      <c r="AU104" s="290" t="s">
        <v>141</v>
      </c>
      <c r="AV104" s="287" t="s">
        <v>141</v>
      </c>
      <c r="AW104" s="287" t="s">
        <v>37</v>
      </c>
      <c r="AX104" s="287" t="s">
        <v>76</v>
      </c>
      <c r="AY104" s="290" t="s">
        <v>132</v>
      </c>
    </row>
    <row r="105" spans="1:65" s="287" customFormat="1" ht="11.25" x14ac:dyDescent="0.2">
      <c r="B105" s="288"/>
      <c r="D105" s="289" t="s">
        <v>149</v>
      </c>
      <c r="E105" s="290" t="s">
        <v>3</v>
      </c>
      <c r="F105" s="291" t="s">
        <v>154</v>
      </c>
      <c r="H105" s="292">
        <v>29.5</v>
      </c>
      <c r="L105" s="288"/>
      <c r="M105" s="293"/>
      <c r="N105" s="294"/>
      <c r="O105" s="294"/>
      <c r="P105" s="294"/>
      <c r="Q105" s="294"/>
      <c r="R105" s="294"/>
      <c r="S105" s="294"/>
      <c r="T105" s="295"/>
      <c r="AT105" s="290" t="s">
        <v>149</v>
      </c>
      <c r="AU105" s="290" t="s">
        <v>141</v>
      </c>
      <c r="AV105" s="287" t="s">
        <v>141</v>
      </c>
      <c r="AW105" s="287" t="s">
        <v>37</v>
      </c>
      <c r="AX105" s="287" t="s">
        <v>76</v>
      </c>
      <c r="AY105" s="290" t="s">
        <v>132</v>
      </c>
    </row>
    <row r="106" spans="1:65" s="296" customFormat="1" ht="11.25" x14ac:dyDescent="0.2">
      <c r="B106" s="297"/>
      <c r="D106" s="289" t="s">
        <v>149</v>
      </c>
      <c r="E106" s="298" t="s">
        <v>3</v>
      </c>
      <c r="F106" s="299" t="s">
        <v>155</v>
      </c>
      <c r="H106" s="300">
        <v>105.398</v>
      </c>
      <c r="L106" s="297"/>
      <c r="M106" s="301"/>
      <c r="N106" s="302"/>
      <c r="O106" s="302"/>
      <c r="P106" s="302"/>
      <c r="Q106" s="302"/>
      <c r="R106" s="302"/>
      <c r="S106" s="302"/>
      <c r="T106" s="303"/>
      <c r="AT106" s="298" t="s">
        <v>149</v>
      </c>
      <c r="AU106" s="298" t="s">
        <v>141</v>
      </c>
      <c r="AV106" s="296" t="s">
        <v>140</v>
      </c>
      <c r="AW106" s="296" t="s">
        <v>37</v>
      </c>
      <c r="AX106" s="296" t="s">
        <v>84</v>
      </c>
      <c r="AY106" s="298" t="s">
        <v>132</v>
      </c>
    </row>
    <row r="107" spans="1:65" s="128" customFormat="1" ht="21.75" customHeight="1" x14ac:dyDescent="0.2">
      <c r="A107" s="122"/>
      <c r="B107" s="123"/>
      <c r="C107" s="271" t="s">
        <v>156</v>
      </c>
      <c r="D107" s="271" t="s">
        <v>135</v>
      </c>
      <c r="E107" s="272" t="s">
        <v>157</v>
      </c>
      <c r="F107" s="273" t="s">
        <v>158</v>
      </c>
      <c r="G107" s="274" t="s">
        <v>159</v>
      </c>
      <c r="H107" s="275">
        <v>0.91</v>
      </c>
      <c r="I107" s="5"/>
      <c r="J107" s="276">
        <f>ROUND(I107*H107,2)</f>
        <v>0</v>
      </c>
      <c r="K107" s="273" t="s">
        <v>139</v>
      </c>
      <c r="L107" s="123"/>
      <c r="M107" s="277" t="s">
        <v>3</v>
      </c>
      <c r="N107" s="278" t="s">
        <v>48</v>
      </c>
      <c r="O107" s="165"/>
      <c r="P107" s="279">
        <f>O107*H107</f>
        <v>0</v>
      </c>
      <c r="Q107" s="279">
        <v>2.45329</v>
      </c>
      <c r="R107" s="279">
        <f>Q107*H107</f>
        <v>2.2324939000000001</v>
      </c>
      <c r="S107" s="279">
        <v>0</v>
      </c>
      <c r="T107" s="280">
        <f>S107*H107</f>
        <v>0</v>
      </c>
      <c r="U107" s="122"/>
      <c r="V107" s="122"/>
      <c r="W107" s="122"/>
      <c r="X107" s="122"/>
      <c r="Y107" s="122"/>
      <c r="Z107" s="122"/>
      <c r="AA107" s="122"/>
      <c r="AB107" s="122"/>
      <c r="AC107" s="122"/>
      <c r="AD107" s="122"/>
      <c r="AE107" s="122"/>
      <c r="AR107" s="281" t="s">
        <v>140</v>
      </c>
      <c r="AT107" s="281" t="s">
        <v>135</v>
      </c>
      <c r="AU107" s="281" t="s">
        <v>141</v>
      </c>
      <c r="AY107" s="105" t="s">
        <v>132</v>
      </c>
      <c r="BE107" s="282">
        <f>IF(N107="základní",J107,0)</f>
        <v>0</v>
      </c>
      <c r="BF107" s="282">
        <f>IF(N107="snížená",J107,0)</f>
        <v>0</v>
      </c>
      <c r="BG107" s="282">
        <f>IF(N107="zákl. přenesená",J107,0)</f>
        <v>0</v>
      </c>
      <c r="BH107" s="282">
        <f>IF(N107="sníž. přenesená",J107,0)</f>
        <v>0</v>
      </c>
      <c r="BI107" s="282">
        <f>IF(N107="nulová",J107,0)</f>
        <v>0</v>
      </c>
      <c r="BJ107" s="105" t="s">
        <v>141</v>
      </c>
      <c r="BK107" s="282">
        <f>ROUND(I107*H107,2)</f>
        <v>0</v>
      </c>
      <c r="BL107" s="105" t="s">
        <v>140</v>
      </c>
      <c r="BM107" s="281" t="s">
        <v>160</v>
      </c>
    </row>
    <row r="108" spans="1:65" s="128" customFormat="1" ht="11.25" x14ac:dyDescent="0.2">
      <c r="A108" s="122"/>
      <c r="B108" s="123"/>
      <c r="C108" s="122"/>
      <c r="D108" s="283" t="s">
        <v>143</v>
      </c>
      <c r="E108" s="122"/>
      <c r="F108" s="284" t="s">
        <v>161</v>
      </c>
      <c r="G108" s="122"/>
      <c r="H108" s="122"/>
      <c r="I108" s="122"/>
      <c r="J108" s="122"/>
      <c r="K108" s="122"/>
      <c r="L108" s="123"/>
      <c r="M108" s="285"/>
      <c r="N108" s="286"/>
      <c r="O108" s="165"/>
      <c r="P108" s="165"/>
      <c r="Q108" s="165"/>
      <c r="R108" s="165"/>
      <c r="S108" s="165"/>
      <c r="T108" s="166"/>
      <c r="U108" s="122"/>
      <c r="V108" s="122"/>
      <c r="W108" s="122"/>
      <c r="X108" s="122"/>
      <c r="Y108" s="122"/>
      <c r="Z108" s="122"/>
      <c r="AA108" s="122"/>
      <c r="AB108" s="122"/>
      <c r="AC108" s="122"/>
      <c r="AD108" s="122"/>
      <c r="AE108" s="122"/>
      <c r="AT108" s="105" t="s">
        <v>143</v>
      </c>
      <c r="AU108" s="105" t="s">
        <v>141</v>
      </c>
    </row>
    <row r="109" spans="1:65" s="287" customFormat="1" ht="11.25" x14ac:dyDescent="0.2">
      <c r="B109" s="288"/>
      <c r="D109" s="289" t="s">
        <v>149</v>
      </c>
      <c r="E109" s="290" t="s">
        <v>3</v>
      </c>
      <c r="F109" s="291" t="s">
        <v>162</v>
      </c>
      <c r="H109" s="292">
        <v>0.42499999999999999</v>
      </c>
      <c r="L109" s="288"/>
      <c r="M109" s="293"/>
      <c r="N109" s="294"/>
      <c r="O109" s="294"/>
      <c r="P109" s="294"/>
      <c r="Q109" s="294"/>
      <c r="R109" s="294"/>
      <c r="S109" s="294"/>
      <c r="T109" s="295"/>
      <c r="AT109" s="290" t="s">
        <v>149</v>
      </c>
      <c r="AU109" s="290" t="s">
        <v>141</v>
      </c>
      <c r="AV109" s="287" t="s">
        <v>141</v>
      </c>
      <c r="AW109" s="287" t="s">
        <v>37</v>
      </c>
      <c r="AX109" s="287" t="s">
        <v>76</v>
      </c>
      <c r="AY109" s="290" t="s">
        <v>132</v>
      </c>
    </row>
    <row r="110" spans="1:65" s="287" customFormat="1" ht="11.25" x14ac:dyDescent="0.2">
      <c r="B110" s="288"/>
      <c r="D110" s="289" t="s">
        <v>149</v>
      </c>
      <c r="E110" s="290" t="s">
        <v>3</v>
      </c>
      <c r="F110" s="291" t="s">
        <v>163</v>
      </c>
      <c r="H110" s="292">
        <v>0.48499999999999999</v>
      </c>
      <c r="L110" s="288"/>
      <c r="M110" s="293"/>
      <c r="N110" s="294"/>
      <c r="O110" s="294"/>
      <c r="P110" s="294"/>
      <c r="Q110" s="294"/>
      <c r="R110" s="294"/>
      <c r="S110" s="294"/>
      <c r="T110" s="295"/>
      <c r="AT110" s="290" t="s">
        <v>149</v>
      </c>
      <c r="AU110" s="290" t="s">
        <v>141</v>
      </c>
      <c r="AV110" s="287" t="s">
        <v>141</v>
      </c>
      <c r="AW110" s="287" t="s">
        <v>37</v>
      </c>
      <c r="AX110" s="287" t="s">
        <v>76</v>
      </c>
      <c r="AY110" s="290" t="s">
        <v>132</v>
      </c>
    </row>
    <row r="111" spans="1:65" s="296" customFormat="1" ht="11.25" x14ac:dyDescent="0.2">
      <c r="B111" s="297"/>
      <c r="D111" s="289" t="s">
        <v>149</v>
      </c>
      <c r="E111" s="298" t="s">
        <v>3</v>
      </c>
      <c r="F111" s="299" t="s">
        <v>155</v>
      </c>
      <c r="H111" s="300">
        <v>0.91</v>
      </c>
      <c r="L111" s="297"/>
      <c r="M111" s="301"/>
      <c r="N111" s="302"/>
      <c r="O111" s="302"/>
      <c r="P111" s="302"/>
      <c r="Q111" s="302"/>
      <c r="R111" s="302"/>
      <c r="S111" s="302"/>
      <c r="T111" s="303"/>
      <c r="AT111" s="298" t="s">
        <v>149</v>
      </c>
      <c r="AU111" s="298" t="s">
        <v>141</v>
      </c>
      <c r="AV111" s="296" t="s">
        <v>140</v>
      </c>
      <c r="AW111" s="296" t="s">
        <v>37</v>
      </c>
      <c r="AX111" s="296" t="s">
        <v>84</v>
      </c>
      <c r="AY111" s="298" t="s">
        <v>132</v>
      </c>
    </row>
    <row r="112" spans="1:65" s="128" customFormat="1" ht="16.5" customHeight="1" x14ac:dyDescent="0.2">
      <c r="A112" s="122"/>
      <c r="B112" s="123"/>
      <c r="C112" s="271" t="s">
        <v>140</v>
      </c>
      <c r="D112" s="271" t="s">
        <v>135</v>
      </c>
      <c r="E112" s="272" t="s">
        <v>164</v>
      </c>
      <c r="F112" s="273" t="s">
        <v>165</v>
      </c>
      <c r="G112" s="274" t="s">
        <v>138</v>
      </c>
      <c r="H112" s="275">
        <v>18.190000000000001</v>
      </c>
      <c r="I112" s="5"/>
      <c r="J112" s="276">
        <f>ROUND(I112*H112,2)</f>
        <v>0</v>
      </c>
      <c r="K112" s="273" t="s">
        <v>3</v>
      </c>
      <c r="L112" s="123"/>
      <c r="M112" s="277" t="s">
        <v>3</v>
      </c>
      <c r="N112" s="278" t="s">
        <v>48</v>
      </c>
      <c r="O112" s="165"/>
      <c r="P112" s="279">
        <f>O112*H112</f>
        <v>0</v>
      </c>
      <c r="Q112" s="279">
        <v>8.5999999999999998E-4</v>
      </c>
      <c r="R112" s="279">
        <f>Q112*H112</f>
        <v>1.5643400000000002E-2</v>
      </c>
      <c r="S112" s="279">
        <v>0</v>
      </c>
      <c r="T112" s="280">
        <f>S112*H112</f>
        <v>0</v>
      </c>
      <c r="U112" s="122"/>
      <c r="V112" s="122"/>
      <c r="W112" s="122"/>
      <c r="X112" s="122"/>
      <c r="Y112" s="122"/>
      <c r="Z112" s="122"/>
      <c r="AA112" s="122"/>
      <c r="AB112" s="122"/>
      <c r="AC112" s="122"/>
      <c r="AD112" s="122"/>
      <c r="AE112" s="122"/>
      <c r="AR112" s="281" t="s">
        <v>140</v>
      </c>
      <c r="AT112" s="281" t="s">
        <v>135</v>
      </c>
      <c r="AU112" s="281" t="s">
        <v>141</v>
      </c>
      <c r="AY112" s="105" t="s">
        <v>132</v>
      </c>
      <c r="BE112" s="282">
        <f>IF(N112="základní",J112,0)</f>
        <v>0</v>
      </c>
      <c r="BF112" s="282">
        <f>IF(N112="snížená",J112,0)</f>
        <v>0</v>
      </c>
      <c r="BG112" s="282">
        <f>IF(N112="zákl. přenesená",J112,0)</f>
        <v>0</v>
      </c>
      <c r="BH112" s="282">
        <f>IF(N112="sníž. přenesená",J112,0)</f>
        <v>0</v>
      </c>
      <c r="BI112" s="282">
        <f>IF(N112="nulová",J112,0)</f>
        <v>0</v>
      </c>
      <c r="BJ112" s="105" t="s">
        <v>141</v>
      </c>
      <c r="BK112" s="282">
        <f>ROUND(I112*H112,2)</f>
        <v>0</v>
      </c>
      <c r="BL112" s="105" t="s">
        <v>140</v>
      </c>
      <c r="BM112" s="281" t="s">
        <v>166</v>
      </c>
    </row>
    <row r="113" spans="1:65" s="287" customFormat="1" ht="11.25" x14ac:dyDescent="0.2">
      <c r="B113" s="288"/>
      <c r="D113" s="289" t="s">
        <v>149</v>
      </c>
      <c r="E113" s="290" t="s">
        <v>3</v>
      </c>
      <c r="F113" s="291" t="s">
        <v>167</v>
      </c>
      <c r="H113" s="292">
        <v>8.49</v>
      </c>
      <c r="L113" s="288"/>
      <c r="M113" s="293"/>
      <c r="N113" s="294"/>
      <c r="O113" s="294"/>
      <c r="P113" s="294"/>
      <c r="Q113" s="294"/>
      <c r="R113" s="294"/>
      <c r="S113" s="294"/>
      <c r="T113" s="295"/>
      <c r="AT113" s="290" t="s">
        <v>149</v>
      </c>
      <c r="AU113" s="290" t="s">
        <v>141</v>
      </c>
      <c r="AV113" s="287" t="s">
        <v>141</v>
      </c>
      <c r="AW113" s="287" t="s">
        <v>37</v>
      </c>
      <c r="AX113" s="287" t="s">
        <v>76</v>
      </c>
      <c r="AY113" s="290" t="s">
        <v>132</v>
      </c>
    </row>
    <row r="114" spans="1:65" s="287" customFormat="1" ht="11.25" x14ac:dyDescent="0.2">
      <c r="B114" s="288"/>
      <c r="D114" s="289" t="s">
        <v>149</v>
      </c>
      <c r="E114" s="290" t="s">
        <v>3</v>
      </c>
      <c r="F114" s="291" t="s">
        <v>168</v>
      </c>
      <c r="H114" s="292">
        <v>9.6999999999999993</v>
      </c>
      <c r="L114" s="288"/>
      <c r="M114" s="293"/>
      <c r="N114" s="294"/>
      <c r="O114" s="294"/>
      <c r="P114" s="294"/>
      <c r="Q114" s="294"/>
      <c r="R114" s="294"/>
      <c r="S114" s="294"/>
      <c r="T114" s="295"/>
      <c r="AT114" s="290" t="s">
        <v>149</v>
      </c>
      <c r="AU114" s="290" t="s">
        <v>141</v>
      </c>
      <c r="AV114" s="287" t="s">
        <v>141</v>
      </c>
      <c r="AW114" s="287" t="s">
        <v>37</v>
      </c>
      <c r="AX114" s="287" t="s">
        <v>76</v>
      </c>
      <c r="AY114" s="290" t="s">
        <v>132</v>
      </c>
    </row>
    <row r="115" spans="1:65" s="296" customFormat="1" ht="11.25" x14ac:dyDescent="0.2">
      <c r="B115" s="297"/>
      <c r="D115" s="289" t="s">
        <v>149</v>
      </c>
      <c r="E115" s="298" t="s">
        <v>3</v>
      </c>
      <c r="F115" s="299" t="s">
        <v>155</v>
      </c>
      <c r="H115" s="300">
        <v>18.190000000000001</v>
      </c>
      <c r="L115" s="297"/>
      <c r="M115" s="301"/>
      <c r="N115" s="302"/>
      <c r="O115" s="302"/>
      <c r="P115" s="302"/>
      <c r="Q115" s="302"/>
      <c r="R115" s="302"/>
      <c r="S115" s="302"/>
      <c r="T115" s="303"/>
      <c r="AT115" s="298" t="s">
        <v>149</v>
      </c>
      <c r="AU115" s="298" t="s">
        <v>141</v>
      </c>
      <c r="AV115" s="296" t="s">
        <v>140</v>
      </c>
      <c r="AW115" s="296" t="s">
        <v>37</v>
      </c>
      <c r="AX115" s="296" t="s">
        <v>84</v>
      </c>
      <c r="AY115" s="298" t="s">
        <v>132</v>
      </c>
    </row>
    <row r="116" spans="1:65" s="128" customFormat="1" ht="16.5" customHeight="1" x14ac:dyDescent="0.2">
      <c r="A116" s="122"/>
      <c r="B116" s="123"/>
      <c r="C116" s="271" t="s">
        <v>169</v>
      </c>
      <c r="D116" s="271" t="s">
        <v>135</v>
      </c>
      <c r="E116" s="272" t="s">
        <v>170</v>
      </c>
      <c r="F116" s="273" t="s">
        <v>171</v>
      </c>
      <c r="G116" s="274" t="s">
        <v>138</v>
      </c>
      <c r="H116" s="275">
        <v>5</v>
      </c>
      <c r="I116" s="5"/>
      <c r="J116" s="276">
        <f>ROUND(I116*H116,2)</f>
        <v>0</v>
      </c>
      <c r="K116" s="273" t="s">
        <v>139</v>
      </c>
      <c r="L116" s="123"/>
      <c r="M116" s="277" t="s">
        <v>3</v>
      </c>
      <c r="N116" s="278" t="s">
        <v>48</v>
      </c>
      <c r="O116" s="165"/>
      <c r="P116" s="279">
        <f>O116*H116</f>
        <v>0</v>
      </c>
      <c r="Q116" s="279">
        <v>7.5600000000000001E-2</v>
      </c>
      <c r="R116" s="279">
        <f>Q116*H116</f>
        <v>0.378</v>
      </c>
      <c r="S116" s="279">
        <v>0</v>
      </c>
      <c r="T116" s="280">
        <f>S116*H116</f>
        <v>0</v>
      </c>
      <c r="U116" s="122"/>
      <c r="V116" s="122"/>
      <c r="W116" s="122"/>
      <c r="X116" s="122"/>
      <c r="Y116" s="122"/>
      <c r="Z116" s="122"/>
      <c r="AA116" s="122"/>
      <c r="AB116" s="122"/>
      <c r="AC116" s="122"/>
      <c r="AD116" s="122"/>
      <c r="AE116" s="122"/>
      <c r="AR116" s="281" t="s">
        <v>140</v>
      </c>
      <c r="AT116" s="281" t="s">
        <v>135</v>
      </c>
      <c r="AU116" s="281" t="s">
        <v>141</v>
      </c>
      <c r="AY116" s="105" t="s">
        <v>132</v>
      </c>
      <c r="BE116" s="282">
        <f>IF(N116="základní",J116,0)</f>
        <v>0</v>
      </c>
      <c r="BF116" s="282">
        <f>IF(N116="snížená",J116,0)</f>
        <v>0</v>
      </c>
      <c r="BG116" s="282">
        <f>IF(N116="zákl. přenesená",J116,0)</f>
        <v>0</v>
      </c>
      <c r="BH116" s="282">
        <f>IF(N116="sníž. přenesená",J116,0)</f>
        <v>0</v>
      </c>
      <c r="BI116" s="282">
        <f>IF(N116="nulová",J116,0)</f>
        <v>0</v>
      </c>
      <c r="BJ116" s="105" t="s">
        <v>141</v>
      </c>
      <c r="BK116" s="282">
        <f>ROUND(I116*H116,2)</f>
        <v>0</v>
      </c>
      <c r="BL116" s="105" t="s">
        <v>140</v>
      </c>
      <c r="BM116" s="281" t="s">
        <v>172</v>
      </c>
    </row>
    <row r="117" spans="1:65" s="128" customFormat="1" ht="11.25" x14ac:dyDescent="0.2">
      <c r="A117" s="122"/>
      <c r="B117" s="123"/>
      <c r="C117" s="122"/>
      <c r="D117" s="283" t="s">
        <v>143</v>
      </c>
      <c r="E117" s="122"/>
      <c r="F117" s="284" t="s">
        <v>173</v>
      </c>
      <c r="G117" s="122"/>
      <c r="H117" s="122"/>
      <c r="I117" s="122"/>
      <c r="J117" s="122"/>
      <c r="K117" s="122"/>
      <c r="L117" s="123"/>
      <c r="M117" s="285"/>
      <c r="N117" s="286"/>
      <c r="O117" s="165"/>
      <c r="P117" s="165"/>
      <c r="Q117" s="165"/>
      <c r="R117" s="165"/>
      <c r="S117" s="165"/>
      <c r="T117" s="166"/>
      <c r="U117" s="122"/>
      <c r="V117" s="122"/>
      <c r="W117" s="122"/>
      <c r="X117" s="122"/>
      <c r="Y117" s="122"/>
      <c r="Z117" s="122"/>
      <c r="AA117" s="122"/>
      <c r="AB117" s="122"/>
      <c r="AC117" s="122"/>
      <c r="AD117" s="122"/>
      <c r="AE117" s="122"/>
      <c r="AT117" s="105" t="s">
        <v>143</v>
      </c>
      <c r="AU117" s="105" t="s">
        <v>141</v>
      </c>
    </row>
    <row r="118" spans="1:65" s="287" customFormat="1" ht="11.25" x14ac:dyDescent="0.2">
      <c r="B118" s="288"/>
      <c r="D118" s="289" t="s">
        <v>149</v>
      </c>
      <c r="E118" s="290" t="s">
        <v>3</v>
      </c>
      <c r="F118" s="291" t="s">
        <v>174</v>
      </c>
      <c r="H118" s="292">
        <v>1.53</v>
      </c>
      <c r="L118" s="288"/>
      <c r="M118" s="293"/>
      <c r="N118" s="294"/>
      <c r="O118" s="294"/>
      <c r="P118" s="294"/>
      <c r="Q118" s="294"/>
      <c r="R118" s="294"/>
      <c r="S118" s="294"/>
      <c r="T118" s="295"/>
      <c r="AT118" s="290" t="s">
        <v>149</v>
      </c>
      <c r="AU118" s="290" t="s">
        <v>141</v>
      </c>
      <c r="AV118" s="287" t="s">
        <v>141</v>
      </c>
      <c r="AW118" s="287" t="s">
        <v>37</v>
      </c>
      <c r="AX118" s="287" t="s">
        <v>76</v>
      </c>
      <c r="AY118" s="290" t="s">
        <v>132</v>
      </c>
    </row>
    <row r="119" spans="1:65" s="287" customFormat="1" ht="11.25" x14ac:dyDescent="0.2">
      <c r="B119" s="288"/>
      <c r="D119" s="289" t="s">
        <v>149</v>
      </c>
      <c r="E119" s="290" t="s">
        <v>3</v>
      </c>
      <c r="F119" s="291" t="s">
        <v>175</v>
      </c>
      <c r="H119" s="292">
        <v>3.47</v>
      </c>
      <c r="L119" s="288"/>
      <c r="M119" s="293"/>
      <c r="N119" s="294"/>
      <c r="O119" s="294"/>
      <c r="P119" s="294"/>
      <c r="Q119" s="294"/>
      <c r="R119" s="294"/>
      <c r="S119" s="294"/>
      <c r="T119" s="295"/>
      <c r="AT119" s="290" t="s">
        <v>149</v>
      </c>
      <c r="AU119" s="290" t="s">
        <v>141</v>
      </c>
      <c r="AV119" s="287" t="s">
        <v>141</v>
      </c>
      <c r="AW119" s="287" t="s">
        <v>37</v>
      </c>
      <c r="AX119" s="287" t="s">
        <v>76</v>
      </c>
      <c r="AY119" s="290" t="s">
        <v>132</v>
      </c>
    </row>
    <row r="120" spans="1:65" s="296" customFormat="1" ht="11.25" x14ac:dyDescent="0.2">
      <c r="B120" s="297"/>
      <c r="D120" s="289" t="s">
        <v>149</v>
      </c>
      <c r="E120" s="298" t="s">
        <v>3</v>
      </c>
      <c r="F120" s="299" t="s">
        <v>155</v>
      </c>
      <c r="H120" s="300">
        <v>5</v>
      </c>
      <c r="L120" s="297"/>
      <c r="M120" s="301"/>
      <c r="N120" s="302"/>
      <c r="O120" s="302"/>
      <c r="P120" s="302"/>
      <c r="Q120" s="302"/>
      <c r="R120" s="302"/>
      <c r="S120" s="302"/>
      <c r="T120" s="303"/>
      <c r="AT120" s="298" t="s">
        <v>149</v>
      </c>
      <c r="AU120" s="298" t="s">
        <v>141</v>
      </c>
      <c r="AV120" s="296" t="s">
        <v>140</v>
      </c>
      <c r="AW120" s="296" t="s">
        <v>37</v>
      </c>
      <c r="AX120" s="296" t="s">
        <v>84</v>
      </c>
      <c r="AY120" s="298" t="s">
        <v>132</v>
      </c>
    </row>
    <row r="121" spans="1:65" s="128" customFormat="1" ht="24.2" customHeight="1" x14ac:dyDescent="0.2">
      <c r="A121" s="122"/>
      <c r="B121" s="123"/>
      <c r="C121" s="271" t="s">
        <v>133</v>
      </c>
      <c r="D121" s="271" t="s">
        <v>135</v>
      </c>
      <c r="E121" s="272" t="s">
        <v>176</v>
      </c>
      <c r="F121" s="273" t="s">
        <v>177</v>
      </c>
      <c r="G121" s="274" t="s">
        <v>178</v>
      </c>
      <c r="H121" s="275">
        <v>24.65</v>
      </c>
      <c r="I121" s="5"/>
      <c r="J121" s="276">
        <f>ROUND(I121*H121,2)</f>
        <v>0</v>
      </c>
      <c r="K121" s="273" t="s">
        <v>139</v>
      </c>
      <c r="L121" s="123"/>
      <c r="M121" s="277" t="s">
        <v>3</v>
      </c>
      <c r="N121" s="278" t="s">
        <v>48</v>
      </c>
      <c r="O121" s="165"/>
      <c r="P121" s="279">
        <f>O121*H121</f>
        <v>0</v>
      </c>
      <c r="Q121" s="279">
        <v>2.0000000000000002E-5</v>
      </c>
      <c r="R121" s="279">
        <f>Q121*H121</f>
        <v>4.9300000000000006E-4</v>
      </c>
      <c r="S121" s="279">
        <v>0</v>
      </c>
      <c r="T121" s="280">
        <f>S121*H121</f>
        <v>0</v>
      </c>
      <c r="U121" s="122"/>
      <c r="V121" s="122"/>
      <c r="W121" s="122"/>
      <c r="X121" s="122"/>
      <c r="Y121" s="122"/>
      <c r="Z121" s="122"/>
      <c r="AA121" s="122"/>
      <c r="AB121" s="122"/>
      <c r="AC121" s="122"/>
      <c r="AD121" s="122"/>
      <c r="AE121" s="122"/>
      <c r="AR121" s="281" t="s">
        <v>140</v>
      </c>
      <c r="AT121" s="281" t="s">
        <v>135</v>
      </c>
      <c r="AU121" s="281" t="s">
        <v>141</v>
      </c>
      <c r="AY121" s="105" t="s">
        <v>132</v>
      </c>
      <c r="BE121" s="282">
        <f>IF(N121="základní",J121,0)</f>
        <v>0</v>
      </c>
      <c r="BF121" s="282">
        <f>IF(N121="snížená",J121,0)</f>
        <v>0</v>
      </c>
      <c r="BG121" s="282">
        <f>IF(N121="zákl. přenesená",J121,0)</f>
        <v>0</v>
      </c>
      <c r="BH121" s="282">
        <f>IF(N121="sníž. přenesená",J121,0)</f>
        <v>0</v>
      </c>
      <c r="BI121" s="282">
        <f>IF(N121="nulová",J121,0)</f>
        <v>0</v>
      </c>
      <c r="BJ121" s="105" t="s">
        <v>141</v>
      </c>
      <c r="BK121" s="282">
        <f>ROUND(I121*H121,2)</f>
        <v>0</v>
      </c>
      <c r="BL121" s="105" t="s">
        <v>140</v>
      </c>
      <c r="BM121" s="281" t="s">
        <v>179</v>
      </c>
    </row>
    <row r="122" spans="1:65" s="128" customFormat="1" ht="11.25" x14ac:dyDescent="0.2">
      <c r="A122" s="122"/>
      <c r="B122" s="123"/>
      <c r="C122" s="122"/>
      <c r="D122" s="283" t="s">
        <v>143</v>
      </c>
      <c r="E122" s="122"/>
      <c r="F122" s="284" t="s">
        <v>180</v>
      </c>
      <c r="G122" s="122"/>
      <c r="H122" s="122"/>
      <c r="I122" s="122"/>
      <c r="J122" s="122"/>
      <c r="K122" s="122"/>
      <c r="L122" s="123"/>
      <c r="M122" s="285"/>
      <c r="N122" s="286"/>
      <c r="O122" s="165"/>
      <c r="P122" s="165"/>
      <c r="Q122" s="165"/>
      <c r="R122" s="165"/>
      <c r="S122" s="165"/>
      <c r="T122" s="166"/>
      <c r="U122" s="122"/>
      <c r="V122" s="122"/>
      <c r="W122" s="122"/>
      <c r="X122" s="122"/>
      <c r="Y122" s="122"/>
      <c r="Z122" s="122"/>
      <c r="AA122" s="122"/>
      <c r="AB122" s="122"/>
      <c r="AC122" s="122"/>
      <c r="AD122" s="122"/>
      <c r="AE122" s="122"/>
      <c r="AT122" s="105" t="s">
        <v>143</v>
      </c>
      <c r="AU122" s="105" t="s">
        <v>141</v>
      </c>
    </row>
    <row r="123" spans="1:65" s="287" customFormat="1" ht="11.25" x14ac:dyDescent="0.2">
      <c r="B123" s="288"/>
      <c r="D123" s="289" t="s">
        <v>149</v>
      </c>
      <c r="E123" s="290" t="s">
        <v>3</v>
      </c>
      <c r="F123" s="291" t="s">
        <v>181</v>
      </c>
      <c r="H123" s="292">
        <v>11.85</v>
      </c>
      <c r="L123" s="288"/>
      <c r="M123" s="293"/>
      <c r="N123" s="294"/>
      <c r="O123" s="294"/>
      <c r="P123" s="294"/>
      <c r="Q123" s="294"/>
      <c r="R123" s="294"/>
      <c r="S123" s="294"/>
      <c r="T123" s="295"/>
      <c r="AT123" s="290" t="s">
        <v>149</v>
      </c>
      <c r="AU123" s="290" t="s">
        <v>141</v>
      </c>
      <c r="AV123" s="287" t="s">
        <v>141</v>
      </c>
      <c r="AW123" s="287" t="s">
        <v>37</v>
      </c>
      <c r="AX123" s="287" t="s">
        <v>76</v>
      </c>
      <c r="AY123" s="290" t="s">
        <v>132</v>
      </c>
    </row>
    <row r="124" spans="1:65" s="287" customFormat="1" ht="11.25" x14ac:dyDescent="0.2">
      <c r="B124" s="288"/>
      <c r="D124" s="289" t="s">
        <v>149</v>
      </c>
      <c r="E124" s="290" t="s">
        <v>3</v>
      </c>
      <c r="F124" s="291" t="s">
        <v>182</v>
      </c>
      <c r="H124" s="292">
        <v>12.8</v>
      </c>
      <c r="L124" s="288"/>
      <c r="M124" s="293"/>
      <c r="N124" s="294"/>
      <c r="O124" s="294"/>
      <c r="P124" s="294"/>
      <c r="Q124" s="294"/>
      <c r="R124" s="294"/>
      <c r="S124" s="294"/>
      <c r="T124" s="295"/>
      <c r="AT124" s="290" t="s">
        <v>149</v>
      </c>
      <c r="AU124" s="290" t="s">
        <v>141</v>
      </c>
      <c r="AV124" s="287" t="s">
        <v>141</v>
      </c>
      <c r="AW124" s="287" t="s">
        <v>37</v>
      </c>
      <c r="AX124" s="287" t="s">
        <v>76</v>
      </c>
      <c r="AY124" s="290" t="s">
        <v>132</v>
      </c>
    </row>
    <row r="125" spans="1:65" s="296" customFormat="1" ht="11.25" x14ac:dyDescent="0.2">
      <c r="B125" s="297"/>
      <c r="D125" s="289" t="s">
        <v>149</v>
      </c>
      <c r="E125" s="298" t="s">
        <v>3</v>
      </c>
      <c r="F125" s="299" t="s">
        <v>155</v>
      </c>
      <c r="H125" s="300">
        <v>24.65</v>
      </c>
      <c r="L125" s="297"/>
      <c r="M125" s="301"/>
      <c r="N125" s="302"/>
      <c r="O125" s="302"/>
      <c r="P125" s="302"/>
      <c r="Q125" s="302"/>
      <c r="R125" s="302"/>
      <c r="S125" s="302"/>
      <c r="T125" s="303"/>
      <c r="AT125" s="298" t="s">
        <v>149</v>
      </c>
      <c r="AU125" s="298" t="s">
        <v>141</v>
      </c>
      <c r="AV125" s="296" t="s">
        <v>140</v>
      </c>
      <c r="AW125" s="296" t="s">
        <v>37</v>
      </c>
      <c r="AX125" s="296" t="s">
        <v>84</v>
      </c>
      <c r="AY125" s="298" t="s">
        <v>132</v>
      </c>
    </row>
    <row r="126" spans="1:65" s="258" customFormat="1" ht="22.9" customHeight="1" x14ac:dyDescent="0.2">
      <c r="B126" s="259"/>
      <c r="D126" s="260" t="s">
        <v>75</v>
      </c>
      <c r="E126" s="269" t="s">
        <v>183</v>
      </c>
      <c r="F126" s="269" t="s">
        <v>184</v>
      </c>
      <c r="J126" s="270">
        <f>BK126</f>
        <v>0</v>
      </c>
      <c r="L126" s="259"/>
      <c r="M126" s="263"/>
      <c r="N126" s="264"/>
      <c r="O126" s="264"/>
      <c r="P126" s="265">
        <f>SUM(P127:P139)</f>
        <v>0</v>
      </c>
      <c r="Q126" s="264"/>
      <c r="R126" s="265">
        <f>SUM(R127:R139)</f>
        <v>8.3230000000000001E-5</v>
      </c>
      <c r="S126" s="264"/>
      <c r="T126" s="266">
        <f>SUM(T127:T139)</f>
        <v>2.5542000000000002</v>
      </c>
      <c r="AR126" s="260" t="s">
        <v>84</v>
      </c>
      <c r="AT126" s="267" t="s">
        <v>75</v>
      </c>
      <c r="AU126" s="267" t="s">
        <v>84</v>
      </c>
      <c r="AY126" s="260" t="s">
        <v>132</v>
      </c>
      <c r="BK126" s="268">
        <f>SUM(BK127:BK139)</f>
        <v>0</v>
      </c>
    </row>
    <row r="127" spans="1:65" s="128" customFormat="1" ht="24.2" customHeight="1" x14ac:dyDescent="0.2">
      <c r="A127" s="122"/>
      <c r="B127" s="123"/>
      <c r="C127" s="271" t="s">
        <v>185</v>
      </c>
      <c r="D127" s="271" t="s">
        <v>135</v>
      </c>
      <c r="E127" s="272" t="s">
        <v>186</v>
      </c>
      <c r="F127" s="273" t="s">
        <v>187</v>
      </c>
      <c r="G127" s="274" t="s">
        <v>138</v>
      </c>
      <c r="H127" s="275">
        <v>5.67</v>
      </c>
      <c r="I127" s="5"/>
      <c r="J127" s="276">
        <f>ROUND(I127*H127,2)</f>
        <v>0</v>
      </c>
      <c r="K127" s="273" t="s">
        <v>139</v>
      </c>
      <c r="L127" s="123"/>
      <c r="M127" s="277" t="s">
        <v>3</v>
      </c>
      <c r="N127" s="278" t="s">
        <v>48</v>
      </c>
      <c r="O127" s="165"/>
      <c r="P127" s="279">
        <f>O127*H127</f>
        <v>0</v>
      </c>
      <c r="Q127" s="279">
        <v>1.0000000000000001E-5</v>
      </c>
      <c r="R127" s="279">
        <f>Q127*H127</f>
        <v>5.6700000000000003E-5</v>
      </c>
      <c r="S127" s="279">
        <v>0</v>
      </c>
      <c r="T127" s="280">
        <f>S127*H127</f>
        <v>0</v>
      </c>
      <c r="U127" s="122"/>
      <c r="V127" s="122"/>
      <c r="W127" s="122"/>
      <c r="X127" s="122"/>
      <c r="Y127" s="122"/>
      <c r="Z127" s="122"/>
      <c r="AA127" s="122"/>
      <c r="AB127" s="122"/>
      <c r="AC127" s="122"/>
      <c r="AD127" s="122"/>
      <c r="AE127" s="122"/>
      <c r="AR127" s="281" t="s">
        <v>188</v>
      </c>
      <c r="AT127" s="281" t="s">
        <v>135</v>
      </c>
      <c r="AU127" s="281" t="s">
        <v>141</v>
      </c>
      <c r="AY127" s="105" t="s">
        <v>132</v>
      </c>
      <c r="BE127" s="282">
        <f>IF(N127="základní",J127,0)</f>
        <v>0</v>
      </c>
      <c r="BF127" s="282">
        <f>IF(N127="snížená",J127,0)</f>
        <v>0</v>
      </c>
      <c r="BG127" s="282">
        <f>IF(N127="zákl. přenesená",J127,0)</f>
        <v>0</v>
      </c>
      <c r="BH127" s="282">
        <f>IF(N127="sníž. přenesená",J127,0)</f>
        <v>0</v>
      </c>
      <c r="BI127" s="282">
        <f>IF(N127="nulová",J127,0)</f>
        <v>0</v>
      </c>
      <c r="BJ127" s="105" t="s">
        <v>141</v>
      </c>
      <c r="BK127" s="282">
        <f>ROUND(I127*H127,2)</f>
        <v>0</v>
      </c>
      <c r="BL127" s="105" t="s">
        <v>188</v>
      </c>
      <c r="BM127" s="281" t="s">
        <v>189</v>
      </c>
    </row>
    <row r="128" spans="1:65" s="128" customFormat="1" ht="11.25" x14ac:dyDescent="0.2">
      <c r="A128" s="122"/>
      <c r="B128" s="123"/>
      <c r="C128" s="122"/>
      <c r="D128" s="283" t="s">
        <v>143</v>
      </c>
      <c r="E128" s="122"/>
      <c r="F128" s="284" t="s">
        <v>190</v>
      </c>
      <c r="G128" s="122"/>
      <c r="H128" s="122"/>
      <c r="I128" s="122"/>
      <c r="J128" s="122"/>
      <c r="K128" s="122"/>
      <c r="L128" s="123"/>
      <c r="M128" s="285"/>
      <c r="N128" s="286"/>
      <c r="O128" s="165"/>
      <c r="P128" s="165"/>
      <c r="Q128" s="165"/>
      <c r="R128" s="165"/>
      <c r="S128" s="165"/>
      <c r="T128" s="166"/>
      <c r="U128" s="122"/>
      <c r="V128" s="122"/>
      <c r="W128" s="122"/>
      <c r="X128" s="122"/>
      <c r="Y128" s="122"/>
      <c r="Z128" s="122"/>
      <c r="AA128" s="122"/>
      <c r="AB128" s="122"/>
      <c r="AC128" s="122"/>
      <c r="AD128" s="122"/>
      <c r="AE128" s="122"/>
      <c r="AT128" s="105" t="s">
        <v>143</v>
      </c>
      <c r="AU128" s="105" t="s">
        <v>141</v>
      </c>
    </row>
    <row r="129" spans="1:65" s="287" customFormat="1" ht="11.25" x14ac:dyDescent="0.2">
      <c r="B129" s="288"/>
      <c r="D129" s="289" t="s">
        <v>149</v>
      </c>
      <c r="E129" s="290" t="s">
        <v>3</v>
      </c>
      <c r="F129" s="291" t="s">
        <v>191</v>
      </c>
      <c r="H129" s="292">
        <v>5.67</v>
      </c>
      <c r="L129" s="288"/>
      <c r="M129" s="293"/>
      <c r="N129" s="294"/>
      <c r="O129" s="294"/>
      <c r="P129" s="294"/>
      <c r="Q129" s="294"/>
      <c r="R129" s="294"/>
      <c r="S129" s="294"/>
      <c r="T129" s="295"/>
      <c r="AT129" s="290" t="s">
        <v>149</v>
      </c>
      <c r="AU129" s="290" t="s">
        <v>141</v>
      </c>
      <c r="AV129" s="287" t="s">
        <v>141</v>
      </c>
      <c r="AW129" s="287" t="s">
        <v>37</v>
      </c>
      <c r="AX129" s="287" t="s">
        <v>84</v>
      </c>
      <c r="AY129" s="290" t="s">
        <v>132</v>
      </c>
    </row>
    <row r="130" spans="1:65" s="128" customFormat="1" ht="16.5" customHeight="1" x14ac:dyDescent="0.2">
      <c r="A130" s="122"/>
      <c r="B130" s="123"/>
      <c r="C130" s="271" t="s">
        <v>192</v>
      </c>
      <c r="D130" s="271" t="s">
        <v>135</v>
      </c>
      <c r="E130" s="272" t="s">
        <v>193</v>
      </c>
      <c r="F130" s="273" t="s">
        <v>194</v>
      </c>
      <c r="G130" s="274" t="s">
        <v>138</v>
      </c>
      <c r="H130" s="275">
        <v>2.653</v>
      </c>
      <c r="I130" s="5"/>
      <c r="J130" s="276">
        <f>ROUND(I130*H130,2)</f>
        <v>0</v>
      </c>
      <c r="K130" s="273" t="s">
        <v>139</v>
      </c>
      <c r="L130" s="123"/>
      <c r="M130" s="277" t="s">
        <v>3</v>
      </c>
      <c r="N130" s="278" t="s">
        <v>48</v>
      </c>
      <c r="O130" s="165"/>
      <c r="P130" s="279">
        <f>O130*H130</f>
        <v>0</v>
      </c>
      <c r="Q130" s="279">
        <v>1.0000000000000001E-5</v>
      </c>
      <c r="R130" s="279">
        <f>Q130*H130</f>
        <v>2.6530000000000002E-5</v>
      </c>
      <c r="S130" s="279">
        <v>0</v>
      </c>
      <c r="T130" s="280">
        <f>S130*H130</f>
        <v>0</v>
      </c>
      <c r="U130" s="122"/>
      <c r="V130" s="122"/>
      <c r="W130" s="122"/>
      <c r="X130" s="122"/>
      <c r="Y130" s="122"/>
      <c r="Z130" s="122"/>
      <c r="AA130" s="122"/>
      <c r="AB130" s="122"/>
      <c r="AC130" s="122"/>
      <c r="AD130" s="122"/>
      <c r="AE130" s="122"/>
      <c r="AR130" s="281" t="s">
        <v>140</v>
      </c>
      <c r="AT130" s="281" t="s">
        <v>135</v>
      </c>
      <c r="AU130" s="281" t="s">
        <v>141</v>
      </c>
      <c r="AY130" s="105" t="s">
        <v>132</v>
      </c>
      <c r="BE130" s="282">
        <f>IF(N130="základní",J130,0)</f>
        <v>0</v>
      </c>
      <c r="BF130" s="282">
        <f>IF(N130="snížená",J130,0)</f>
        <v>0</v>
      </c>
      <c r="BG130" s="282">
        <f>IF(N130="zákl. přenesená",J130,0)</f>
        <v>0</v>
      </c>
      <c r="BH130" s="282">
        <f>IF(N130="sníž. přenesená",J130,0)</f>
        <v>0</v>
      </c>
      <c r="BI130" s="282">
        <f>IF(N130="nulová",J130,0)</f>
        <v>0</v>
      </c>
      <c r="BJ130" s="105" t="s">
        <v>141</v>
      </c>
      <c r="BK130" s="282">
        <f>ROUND(I130*H130,2)</f>
        <v>0</v>
      </c>
      <c r="BL130" s="105" t="s">
        <v>140</v>
      </c>
      <c r="BM130" s="281" t="s">
        <v>195</v>
      </c>
    </row>
    <row r="131" spans="1:65" s="128" customFormat="1" ht="11.25" x14ac:dyDescent="0.2">
      <c r="A131" s="122"/>
      <c r="B131" s="123"/>
      <c r="C131" s="122"/>
      <c r="D131" s="283" t="s">
        <v>143</v>
      </c>
      <c r="E131" s="122"/>
      <c r="F131" s="284" t="s">
        <v>196</v>
      </c>
      <c r="G131" s="122"/>
      <c r="H131" s="122"/>
      <c r="I131" s="122"/>
      <c r="J131" s="122"/>
      <c r="K131" s="122"/>
      <c r="L131" s="123"/>
      <c r="M131" s="285"/>
      <c r="N131" s="286"/>
      <c r="O131" s="165"/>
      <c r="P131" s="165"/>
      <c r="Q131" s="165"/>
      <c r="R131" s="165"/>
      <c r="S131" s="165"/>
      <c r="T131" s="166"/>
      <c r="U131" s="122"/>
      <c r="V131" s="122"/>
      <c r="W131" s="122"/>
      <c r="X131" s="122"/>
      <c r="Y131" s="122"/>
      <c r="Z131" s="122"/>
      <c r="AA131" s="122"/>
      <c r="AB131" s="122"/>
      <c r="AC131" s="122"/>
      <c r="AD131" s="122"/>
      <c r="AE131" s="122"/>
      <c r="AT131" s="105" t="s">
        <v>143</v>
      </c>
      <c r="AU131" s="105" t="s">
        <v>141</v>
      </c>
    </row>
    <row r="132" spans="1:65" s="287" customFormat="1" ht="11.25" x14ac:dyDescent="0.2">
      <c r="B132" s="288"/>
      <c r="D132" s="289" t="s">
        <v>149</v>
      </c>
      <c r="E132" s="290" t="s">
        <v>3</v>
      </c>
      <c r="F132" s="291" t="s">
        <v>197</v>
      </c>
      <c r="H132" s="292">
        <v>2.653</v>
      </c>
      <c r="L132" s="288"/>
      <c r="M132" s="293"/>
      <c r="N132" s="294"/>
      <c r="O132" s="294"/>
      <c r="P132" s="294"/>
      <c r="Q132" s="294"/>
      <c r="R132" s="294"/>
      <c r="S132" s="294"/>
      <c r="T132" s="295"/>
      <c r="AT132" s="290" t="s">
        <v>149</v>
      </c>
      <c r="AU132" s="290" t="s">
        <v>141</v>
      </c>
      <c r="AV132" s="287" t="s">
        <v>141</v>
      </c>
      <c r="AW132" s="287" t="s">
        <v>37</v>
      </c>
      <c r="AX132" s="287" t="s">
        <v>84</v>
      </c>
      <c r="AY132" s="290" t="s">
        <v>132</v>
      </c>
    </row>
    <row r="133" spans="1:65" s="128" customFormat="1" ht="16.5" customHeight="1" x14ac:dyDescent="0.2">
      <c r="A133" s="122"/>
      <c r="B133" s="123"/>
      <c r="C133" s="271" t="s">
        <v>183</v>
      </c>
      <c r="D133" s="271" t="s">
        <v>135</v>
      </c>
      <c r="E133" s="272" t="s">
        <v>198</v>
      </c>
      <c r="F133" s="273" t="s">
        <v>199</v>
      </c>
      <c r="G133" s="274" t="s">
        <v>159</v>
      </c>
      <c r="H133" s="275">
        <v>1.161</v>
      </c>
      <c r="I133" s="5"/>
      <c r="J133" s="276">
        <f>ROUND(I133*H133,2)</f>
        <v>0</v>
      </c>
      <c r="K133" s="273" t="s">
        <v>139</v>
      </c>
      <c r="L133" s="123"/>
      <c r="M133" s="277" t="s">
        <v>3</v>
      </c>
      <c r="N133" s="278" t="s">
        <v>48</v>
      </c>
      <c r="O133" s="165"/>
      <c r="P133" s="279">
        <f>O133*H133</f>
        <v>0</v>
      </c>
      <c r="Q133" s="279">
        <v>0</v>
      </c>
      <c r="R133" s="279">
        <f>Q133*H133</f>
        <v>0</v>
      </c>
      <c r="S133" s="279">
        <v>2.2000000000000002</v>
      </c>
      <c r="T133" s="280">
        <f>S133*H133</f>
        <v>2.5542000000000002</v>
      </c>
      <c r="U133" s="122"/>
      <c r="V133" s="122"/>
      <c r="W133" s="122"/>
      <c r="X133" s="122"/>
      <c r="Y133" s="122"/>
      <c r="Z133" s="122"/>
      <c r="AA133" s="122"/>
      <c r="AB133" s="122"/>
      <c r="AC133" s="122"/>
      <c r="AD133" s="122"/>
      <c r="AE133" s="122"/>
      <c r="AR133" s="281" t="s">
        <v>140</v>
      </c>
      <c r="AT133" s="281" t="s">
        <v>135</v>
      </c>
      <c r="AU133" s="281" t="s">
        <v>141</v>
      </c>
      <c r="AY133" s="105" t="s">
        <v>132</v>
      </c>
      <c r="BE133" s="282">
        <f>IF(N133="základní",J133,0)</f>
        <v>0</v>
      </c>
      <c r="BF133" s="282">
        <f>IF(N133="snížená",J133,0)</f>
        <v>0</v>
      </c>
      <c r="BG133" s="282">
        <f>IF(N133="zákl. přenesená",J133,0)</f>
        <v>0</v>
      </c>
      <c r="BH133" s="282">
        <f>IF(N133="sníž. přenesená",J133,0)</f>
        <v>0</v>
      </c>
      <c r="BI133" s="282">
        <f>IF(N133="nulová",J133,0)</f>
        <v>0</v>
      </c>
      <c r="BJ133" s="105" t="s">
        <v>141</v>
      </c>
      <c r="BK133" s="282">
        <f>ROUND(I133*H133,2)</f>
        <v>0</v>
      </c>
      <c r="BL133" s="105" t="s">
        <v>140</v>
      </c>
      <c r="BM133" s="281" t="s">
        <v>200</v>
      </c>
    </row>
    <row r="134" spans="1:65" s="128" customFormat="1" ht="11.25" x14ac:dyDescent="0.2">
      <c r="A134" s="122"/>
      <c r="B134" s="123"/>
      <c r="C134" s="122"/>
      <c r="D134" s="283" t="s">
        <v>143</v>
      </c>
      <c r="E134" s="122"/>
      <c r="F134" s="284" t="s">
        <v>201</v>
      </c>
      <c r="G134" s="122"/>
      <c r="H134" s="122"/>
      <c r="I134" s="122"/>
      <c r="J134" s="122"/>
      <c r="K134" s="122"/>
      <c r="L134" s="123"/>
      <c r="M134" s="285"/>
      <c r="N134" s="286"/>
      <c r="O134" s="165"/>
      <c r="P134" s="165"/>
      <c r="Q134" s="165"/>
      <c r="R134" s="165"/>
      <c r="S134" s="165"/>
      <c r="T134" s="166"/>
      <c r="U134" s="122"/>
      <c r="V134" s="122"/>
      <c r="W134" s="122"/>
      <c r="X134" s="122"/>
      <c r="Y134" s="122"/>
      <c r="Z134" s="122"/>
      <c r="AA134" s="122"/>
      <c r="AB134" s="122"/>
      <c r="AC134" s="122"/>
      <c r="AD134" s="122"/>
      <c r="AE134" s="122"/>
      <c r="AT134" s="105" t="s">
        <v>143</v>
      </c>
      <c r="AU134" s="105" t="s">
        <v>141</v>
      </c>
    </row>
    <row r="135" spans="1:65" s="287" customFormat="1" ht="11.25" x14ac:dyDescent="0.2">
      <c r="B135" s="288"/>
      <c r="D135" s="289" t="s">
        <v>149</v>
      </c>
      <c r="E135" s="290" t="s">
        <v>3</v>
      </c>
      <c r="F135" s="291" t="s">
        <v>202</v>
      </c>
      <c r="H135" s="292">
        <v>7.6999999999999999E-2</v>
      </c>
      <c r="L135" s="288"/>
      <c r="M135" s="293"/>
      <c r="N135" s="294"/>
      <c r="O135" s="294"/>
      <c r="P135" s="294"/>
      <c r="Q135" s="294"/>
      <c r="R135" s="294"/>
      <c r="S135" s="294"/>
      <c r="T135" s="295"/>
      <c r="AT135" s="290" t="s">
        <v>149</v>
      </c>
      <c r="AU135" s="290" t="s">
        <v>141</v>
      </c>
      <c r="AV135" s="287" t="s">
        <v>141</v>
      </c>
      <c r="AW135" s="287" t="s">
        <v>37</v>
      </c>
      <c r="AX135" s="287" t="s">
        <v>76</v>
      </c>
      <c r="AY135" s="290" t="s">
        <v>132</v>
      </c>
    </row>
    <row r="136" spans="1:65" s="287" customFormat="1" ht="11.25" x14ac:dyDescent="0.2">
      <c r="B136" s="288"/>
      <c r="D136" s="289" t="s">
        <v>149</v>
      </c>
      <c r="E136" s="290" t="s">
        <v>3</v>
      </c>
      <c r="F136" s="291" t="s">
        <v>203</v>
      </c>
      <c r="H136" s="292">
        <v>0.17399999999999999</v>
      </c>
      <c r="L136" s="288"/>
      <c r="M136" s="293"/>
      <c r="N136" s="294"/>
      <c r="O136" s="294"/>
      <c r="P136" s="294"/>
      <c r="Q136" s="294"/>
      <c r="R136" s="294"/>
      <c r="S136" s="294"/>
      <c r="T136" s="295"/>
      <c r="AT136" s="290" t="s">
        <v>149</v>
      </c>
      <c r="AU136" s="290" t="s">
        <v>141</v>
      </c>
      <c r="AV136" s="287" t="s">
        <v>141</v>
      </c>
      <c r="AW136" s="287" t="s">
        <v>37</v>
      </c>
      <c r="AX136" s="287" t="s">
        <v>76</v>
      </c>
      <c r="AY136" s="290" t="s">
        <v>132</v>
      </c>
    </row>
    <row r="137" spans="1:65" s="287" customFormat="1" ht="11.25" x14ac:dyDescent="0.2">
      <c r="B137" s="288"/>
      <c r="D137" s="289" t="s">
        <v>149</v>
      </c>
      <c r="E137" s="290" t="s">
        <v>3</v>
      </c>
      <c r="F137" s="291" t="s">
        <v>162</v>
      </c>
      <c r="H137" s="292">
        <v>0.42499999999999999</v>
      </c>
      <c r="L137" s="288"/>
      <c r="M137" s="293"/>
      <c r="N137" s="294"/>
      <c r="O137" s="294"/>
      <c r="P137" s="294"/>
      <c r="Q137" s="294"/>
      <c r="R137" s="294"/>
      <c r="S137" s="294"/>
      <c r="T137" s="295"/>
      <c r="AT137" s="290" t="s">
        <v>149</v>
      </c>
      <c r="AU137" s="290" t="s">
        <v>141</v>
      </c>
      <c r="AV137" s="287" t="s">
        <v>141</v>
      </c>
      <c r="AW137" s="287" t="s">
        <v>37</v>
      </c>
      <c r="AX137" s="287" t="s">
        <v>76</v>
      </c>
      <c r="AY137" s="290" t="s">
        <v>132</v>
      </c>
    </row>
    <row r="138" spans="1:65" s="287" customFormat="1" ht="11.25" x14ac:dyDescent="0.2">
      <c r="B138" s="288"/>
      <c r="D138" s="289" t="s">
        <v>149</v>
      </c>
      <c r="E138" s="290" t="s">
        <v>3</v>
      </c>
      <c r="F138" s="291" t="s">
        <v>163</v>
      </c>
      <c r="H138" s="292">
        <v>0.48499999999999999</v>
      </c>
      <c r="L138" s="288"/>
      <c r="M138" s="293"/>
      <c r="N138" s="294"/>
      <c r="O138" s="294"/>
      <c r="P138" s="294"/>
      <c r="Q138" s="294"/>
      <c r="R138" s="294"/>
      <c r="S138" s="294"/>
      <c r="T138" s="295"/>
      <c r="AT138" s="290" t="s">
        <v>149</v>
      </c>
      <c r="AU138" s="290" t="s">
        <v>141</v>
      </c>
      <c r="AV138" s="287" t="s">
        <v>141</v>
      </c>
      <c r="AW138" s="287" t="s">
        <v>37</v>
      </c>
      <c r="AX138" s="287" t="s">
        <v>76</v>
      </c>
      <c r="AY138" s="290" t="s">
        <v>132</v>
      </c>
    </row>
    <row r="139" spans="1:65" s="296" customFormat="1" ht="11.25" x14ac:dyDescent="0.2">
      <c r="B139" s="297"/>
      <c r="D139" s="289" t="s">
        <v>149</v>
      </c>
      <c r="E139" s="298" t="s">
        <v>3</v>
      </c>
      <c r="F139" s="299" t="s">
        <v>155</v>
      </c>
      <c r="H139" s="300">
        <v>1.161</v>
      </c>
      <c r="L139" s="297"/>
      <c r="M139" s="301"/>
      <c r="N139" s="302"/>
      <c r="O139" s="302"/>
      <c r="P139" s="302"/>
      <c r="Q139" s="302"/>
      <c r="R139" s="302"/>
      <c r="S139" s="302"/>
      <c r="T139" s="303"/>
      <c r="AT139" s="298" t="s">
        <v>149</v>
      </c>
      <c r="AU139" s="298" t="s">
        <v>141</v>
      </c>
      <c r="AV139" s="296" t="s">
        <v>140</v>
      </c>
      <c r="AW139" s="296" t="s">
        <v>37</v>
      </c>
      <c r="AX139" s="296" t="s">
        <v>84</v>
      </c>
      <c r="AY139" s="298" t="s">
        <v>132</v>
      </c>
    </row>
    <row r="140" spans="1:65" s="258" customFormat="1" ht="22.9" customHeight="1" x14ac:dyDescent="0.2">
      <c r="B140" s="259"/>
      <c r="D140" s="260" t="s">
        <v>75</v>
      </c>
      <c r="E140" s="269" t="s">
        <v>204</v>
      </c>
      <c r="F140" s="269" t="s">
        <v>205</v>
      </c>
      <c r="J140" s="270">
        <f>BK140</f>
        <v>0</v>
      </c>
      <c r="L140" s="259"/>
      <c r="M140" s="263"/>
      <c r="N140" s="264"/>
      <c r="O140" s="264"/>
      <c r="P140" s="265">
        <f>SUM(P141:P149)</f>
        <v>0</v>
      </c>
      <c r="Q140" s="264"/>
      <c r="R140" s="265">
        <f>SUM(R141:R149)</f>
        <v>0</v>
      </c>
      <c r="S140" s="264"/>
      <c r="T140" s="266">
        <f>SUM(T141:T149)</f>
        <v>0</v>
      </c>
      <c r="AR140" s="260" t="s">
        <v>84</v>
      </c>
      <c r="AT140" s="267" t="s">
        <v>75</v>
      </c>
      <c r="AU140" s="267" t="s">
        <v>84</v>
      </c>
      <c r="AY140" s="260" t="s">
        <v>132</v>
      </c>
      <c r="BK140" s="268">
        <f>SUM(BK141:BK149)</f>
        <v>0</v>
      </c>
    </row>
    <row r="141" spans="1:65" s="128" customFormat="1" ht="24.2" customHeight="1" x14ac:dyDescent="0.2">
      <c r="A141" s="122"/>
      <c r="B141" s="123"/>
      <c r="C141" s="271" t="s">
        <v>206</v>
      </c>
      <c r="D141" s="271" t="s">
        <v>135</v>
      </c>
      <c r="E141" s="272" t="s">
        <v>207</v>
      </c>
      <c r="F141" s="273" t="s">
        <v>208</v>
      </c>
      <c r="G141" s="274" t="s">
        <v>209</v>
      </c>
      <c r="H141" s="275">
        <v>5.9749999999999996</v>
      </c>
      <c r="I141" s="5"/>
      <c r="J141" s="276">
        <f>ROUND(I141*H141,2)</f>
        <v>0</v>
      </c>
      <c r="K141" s="273" t="s">
        <v>139</v>
      </c>
      <c r="L141" s="123"/>
      <c r="M141" s="277" t="s">
        <v>3</v>
      </c>
      <c r="N141" s="278" t="s">
        <v>48</v>
      </c>
      <c r="O141" s="165"/>
      <c r="P141" s="279">
        <f>O141*H141</f>
        <v>0</v>
      </c>
      <c r="Q141" s="279">
        <v>0</v>
      </c>
      <c r="R141" s="279">
        <f>Q141*H141</f>
        <v>0</v>
      </c>
      <c r="S141" s="279">
        <v>0</v>
      </c>
      <c r="T141" s="280">
        <f>S141*H141</f>
        <v>0</v>
      </c>
      <c r="U141" s="122"/>
      <c r="V141" s="122"/>
      <c r="W141" s="122"/>
      <c r="X141" s="122"/>
      <c r="Y141" s="122"/>
      <c r="Z141" s="122"/>
      <c r="AA141" s="122"/>
      <c r="AB141" s="122"/>
      <c r="AC141" s="122"/>
      <c r="AD141" s="122"/>
      <c r="AE141" s="122"/>
      <c r="AR141" s="281" t="s">
        <v>140</v>
      </c>
      <c r="AT141" s="281" t="s">
        <v>135</v>
      </c>
      <c r="AU141" s="281" t="s">
        <v>141</v>
      </c>
      <c r="AY141" s="105" t="s">
        <v>132</v>
      </c>
      <c r="BE141" s="282">
        <f>IF(N141="základní",J141,0)</f>
        <v>0</v>
      </c>
      <c r="BF141" s="282">
        <f>IF(N141="snížená",J141,0)</f>
        <v>0</v>
      </c>
      <c r="BG141" s="282">
        <f>IF(N141="zákl. přenesená",J141,0)</f>
        <v>0</v>
      </c>
      <c r="BH141" s="282">
        <f>IF(N141="sníž. přenesená",J141,0)</f>
        <v>0</v>
      </c>
      <c r="BI141" s="282">
        <f>IF(N141="nulová",J141,0)</f>
        <v>0</v>
      </c>
      <c r="BJ141" s="105" t="s">
        <v>141</v>
      </c>
      <c r="BK141" s="282">
        <f>ROUND(I141*H141,2)</f>
        <v>0</v>
      </c>
      <c r="BL141" s="105" t="s">
        <v>140</v>
      </c>
      <c r="BM141" s="281" t="s">
        <v>210</v>
      </c>
    </row>
    <row r="142" spans="1:65" s="128" customFormat="1" ht="11.25" x14ac:dyDescent="0.2">
      <c r="A142" s="122"/>
      <c r="B142" s="123"/>
      <c r="C142" s="122"/>
      <c r="D142" s="283" t="s">
        <v>143</v>
      </c>
      <c r="E142" s="122"/>
      <c r="F142" s="284" t="s">
        <v>211</v>
      </c>
      <c r="G142" s="122"/>
      <c r="H142" s="122"/>
      <c r="I142" s="122"/>
      <c r="J142" s="122"/>
      <c r="K142" s="122"/>
      <c r="L142" s="123"/>
      <c r="M142" s="285"/>
      <c r="N142" s="286"/>
      <c r="O142" s="165"/>
      <c r="P142" s="165"/>
      <c r="Q142" s="165"/>
      <c r="R142" s="165"/>
      <c r="S142" s="165"/>
      <c r="T142" s="166"/>
      <c r="U142" s="122"/>
      <c r="V142" s="122"/>
      <c r="W142" s="122"/>
      <c r="X142" s="122"/>
      <c r="Y142" s="122"/>
      <c r="Z142" s="122"/>
      <c r="AA142" s="122"/>
      <c r="AB142" s="122"/>
      <c r="AC142" s="122"/>
      <c r="AD142" s="122"/>
      <c r="AE142" s="122"/>
      <c r="AT142" s="105" t="s">
        <v>143</v>
      </c>
      <c r="AU142" s="105" t="s">
        <v>141</v>
      </c>
    </row>
    <row r="143" spans="1:65" s="128" customFormat="1" ht="21.75" customHeight="1" x14ac:dyDescent="0.2">
      <c r="A143" s="122"/>
      <c r="B143" s="123"/>
      <c r="C143" s="271" t="s">
        <v>212</v>
      </c>
      <c r="D143" s="271" t="s">
        <v>135</v>
      </c>
      <c r="E143" s="272" t="s">
        <v>213</v>
      </c>
      <c r="F143" s="273" t="s">
        <v>214</v>
      </c>
      <c r="G143" s="274" t="s">
        <v>209</v>
      </c>
      <c r="H143" s="275">
        <v>5.9749999999999996</v>
      </c>
      <c r="I143" s="5"/>
      <c r="J143" s="276">
        <f>ROUND(I143*H143,2)</f>
        <v>0</v>
      </c>
      <c r="K143" s="273" t="s">
        <v>139</v>
      </c>
      <c r="L143" s="123"/>
      <c r="M143" s="277" t="s">
        <v>3</v>
      </c>
      <c r="N143" s="278" t="s">
        <v>48</v>
      </c>
      <c r="O143" s="165"/>
      <c r="P143" s="279">
        <f>O143*H143</f>
        <v>0</v>
      </c>
      <c r="Q143" s="279">
        <v>0</v>
      </c>
      <c r="R143" s="279">
        <f>Q143*H143</f>
        <v>0</v>
      </c>
      <c r="S143" s="279">
        <v>0</v>
      </c>
      <c r="T143" s="280">
        <f>S143*H143</f>
        <v>0</v>
      </c>
      <c r="U143" s="122"/>
      <c r="V143" s="122"/>
      <c r="W143" s="122"/>
      <c r="X143" s="122"/>
      <c r="Y143" s="122"/>
      <c r="Z143" s="122"/>
      <c r="AA143" s="122"/>
      <c r="AB143" s="122"/>
      <c r="AC143" s="122"/>
      <c r="AD143" s="122"/>
      <c r="AE143" s="122"/>
      <c r="AR143" s="281" t="s">
        <v>140</v>
      </c>
      <c r="AT143" s="281" t="s">
        <v>135</v>
      </c>
      <c r="AU143" s="281" t="s">
        <v>141</v>
      </c>
      <c r="AY143" s="105" t="s">
        <v>132</v>
      </c>
      <c r="BE143" s="282">
        <f>IF(N143="základní",J143,0)</f>
        <v>0</v>
      </c>
      <c r="BF143" s="282">
        <f>IF(N143="snížená",J143,0)</f>
        <v>0</v>
      </c>
      <c r="BG143" s="282">
        <f>IF(N143="zákl. přenesená",J143,0)</f>
        <v>0</v>
      </c>
      <c r="BH143" s="282">
        <f>IF(N143="sníž. přenesená",J143,0)</f>
        <v>0</v>
      </c>
      <c r="BI143" s="282">
        <f>IF(N143="nulová",J143,0)</f>
        <v>0</v>
      </c>
      <c r="BJ143" s="105" t="s">
        <v>141</v>
      </c>
      <c r="BK143" s="282">
        <f>ROUND(I143*H143,2)</f>
        <v>0</v>
      </c>
      <c r="BL143" s="105" t="s">
        <v>140</v>
      </c>
      <c r="BM143" s="281" t="s">
        <v>215</v>
      </c>
    </row>
    <row r="144" spans="1:65" s="128" customFormat="1" ht="11.25" x14ac:dyDescent="0.2">
      <c r="A144" s="122"/>
      <c r="B144" s="123"/>
      <c r="C144" s="122"/>
      <c r="D144" s="283" t="s">
        <v>143</v>
      </c>
      <c r="E144" s="122"/>
      <c r="F144" s="284" t="s">
        <v>216</v>
      </c>
      <c r="G144" s="122"/>
      <c r="H144" s="122"/>
      <c r="I144" s="122"/>
      <c r="J144" s="122"/>
      <c r="K144" s="122"/>
      <c r="L144" s="123"/>
      <c r="M144" s="285"/>
      <c r="N144" s="286"/>
      <c r="O144" s="165"/>
      <c r="P144" s="165"/>
      <c r="Q144" s="165"/>
      <c r="R144" s="165"/>
      <c r="S144" s="165"/>
      <c r="T144" s="166"/>
      <c r="U144" s="122"/>
      <c r="V144" s="122"/>
      <c r="W144" s="122"/>
      <c r="X144" s="122"/>
      <c r="Y144" s="122"/>
      <c r="Z144" s="122"/>
      <c r="AA144" s="122"/>
      <c r="AB144" s="122"/>
      <c r="AC144" s="122"/>
      <c r="AD144" s="122"/>
      <c r="AE144" s="122"/>
      <c r="AT144" s="105" t="s">
        <v>143</v>
      </c>
      <c r="AU144" s="105" t="s">
        <v>141</v>
      </c>
    </row>
    <row r="145" spans="1:65" s="128" customFormat="1" ht="24.2" customHeight="1" x14ac:dyDescent="0.2">
      <c r="A145" s="122"/>
      <c r="B145" s="123"/>
      <c r="C145" s="271" t="s">
        <v>217</v>
      </c>
      <c r="D145" s="271" t="s">
        <v>135</v>
      </c>
      <c r="E145" s="272" t="s">
        <v>218</v>
      </c>
      <c r="F145" s="273" t="s">
        <v>219</v>
      </c>
      <c r="G145" s="274" t="s">
        <v>209</v>
      </c>
      <c r="H145" s="275">
        <v>119.5</v>
      </c>
      <c r="I145" s="5"/>
      <c r="J145" s="276">
        <f>ROUND(I145*H145,2)</f>
        <v>0</v>
      </c>
      <c r="K145" s="273" t="s">
        <v>139</v>
      </c>
      <c r="L145" s="123"/>
      <c r="M145" s="277" t="s">
        <v>3</v>
      </c>
      <c r="N145" s="278" t="s">
        <v>48</v>
      </c>
      <c r="O145" s="165"/>
      <c r="P145" s="279">
        <f>O145*H145</f>
        <v>0</v>
      </c>
      <c r="Q145" s="279">
        <v>0</v>
      </c>
      <c r="R145" s="279">
        <f>Q145*H145</f>
        <v>0</v>
      </c>
      <c r="S145" s="279">
        <v>0</v>
      </c>
      <c r="T145" s="280">
        <f>S145*H145</f>
        <v>0</v>
      </c>
      <c r="U145" s="122"/>
      <c r="V145" s="122"/>
      <c r="W145" s="122"/>
      <c r="X145" s="122"/>
      <c r="Y145" s="122"/>
      <c r="Z145" s="122"/>
      <c r="AA145" s="122"/>
      <c r="AB145" s="122"/>
      <c r="AC145" s="122"/>
      <c r="AD145" s="122"/>
      <c r="AE145" s="122"/>
      <c r="AR145" s="281" t="s">
        <v>140</v>
      </c>
      <c r="AT145" s="281" t="s">
        <v>135</v>
      </c>
      <c r="AU145" s="281" t="s">
        <v>141</v>
      </c>
      <c r="AY145" s="105" t="s">
        <v>132</v>
      </c>
      <c r="BE145" s="282">
        <f>IF(N145="základní",J145,0)</f>
        <v>0</v>
      </c>
      <c r="BF145" s="282">
        <f>IF(N145="snížená",J145,0)</f>
        <v>0</v>
      </c>
      <c r="BG145" s="282">
        <f>IF(N145="zákl. přenesená",J145,0)</f>
        <v>0</v>
      </c>
      <c r="BH145" s="282">
        <f>IF(N145="sníž. přenesená",J145,0)</f>
        <v>0</v>
      </c>
      <c r="BI145" s="282">
        <f>IF(N145="nulová",J145,0)</f>
        <v>0</v>
      </c>
      <c r="BJ145" s="105" t="s">
        <v>141</v>
      </c>
      <c r="BK145" s="282">
        <f>ROUND(I145*H145,2)</f>
        <v>0</v>
      </c>
      <c r="BL145" s="105" t="s">
        <v>140</v>
      </c>
      <c r="BM145" s="281" t="s">
        <v>220</v>
      </c>
    </row>
    <row r="146" spans="1:65" s="128" customFormat="1" ht="11.25" x14ac:dyDescent="0.2">
      <c r="A146" s="122"/>
      <c r="B146" s="123"/>
      <c r="C146" s="122"/>
      <c r="D146" s="283" t="s">
        <v>143</v>
      </c>
      <c r="E146" s="122"/>
      <c r="F146" s="284" t="s">
        <v>221</v>
      </c>
      <c r="G146" s="122"/>
      <c r="H146" s="122"/>
      <c r="I146" s="122"/>
      <c r="J146" s="122"/>
      <c r="K146" s="122"/>
      <c r="L146" s="123"/>
      <c r="M146" s="285"/>
      <c r="N146" s="286"/>
      <c r="O146" s="165"/>
      <c r="P146" s="165"/>
      <c r="Q146" s="165"/>
      <c r="R146" s="165"/>
      <c r="S146" s="165"/>
      <c r="T146" s="166"/>
      <c r="U146" s="122"/>
      <c r="V146" s="122"/>
      <c r="W146" s="122"/>
      <c r="X146" s="122"/>
      <c r="Y146" s="122"/>
      <c r="Z146" s="122"/>
      <c r="AA146" s="122"/>
      <c r="AB146" s="122"/>
      <c r="AC146" s="122"/>
      <c r="AD146" s="122"/>
      <c r="AE146" s="122"/>
      <c r="AT146" s="105" t="s">
        <v>143</v>
      </c>
      <c r="AU146" s="105" t="s">
        <v>141</v>
      </c>
    </row>
    <row r="147" spans="1:65" s="287" customFormat="1" ht="11.25" x14ac:dyDescent="0.2">
      <c r="B147" s="288"/>
      <c r="D147" s="289" t="s">
        <v>149</v>
      </c>
      <c r="F147" s="291" t="s">
        <v>222</v>
      </c>
      <c r="H147" s="292">
        <v>119.5</v>
      </c>
      <c r="L147" s="288"/>
      <c r="M147" s="293"/>
      <c r="N147" s="294"/>
      <c r="O147" s="294"/>
      <c r="P147" s="294"/>
      <c r="Q147" s="294"/>
      <c r="R147" s="294"/>
      <c r="S147" s="294"/>
      <c r="T147" s="295"/>
      <c r="AT147" s="290" t="s">
        <v>149</v>
      </c>
      <c r="AU147" s="290" t="s">
        <v>141</v>
      </c>
      <c r="AV147" s="287" t="s">
        <v>141</v>
      </c>
      <c r="AW147" s="287" t="s">
        <v>4</v>
      </c>
      <c r="AX147" s="287" t="s">
        <v>84</v>
      </c>
      <c r="AY147" s="290" t="s">
        <v>132</v>
      </c>
    </row>
    <row r="148" spans="1:65" s="128" customFormat="1" ht="24.2" customHeight="1" x14ac:dyDescent="0.2">
      <c r="A148" s="122"/>
      <c r="B148" s="123"/>
      <c r="C148" s="271" t="s">
        <v>223</v>
      </c>
      <c r="D148" s="271" t="s">
        <v>135</v>
      </c>
      <c r="E148" s="272" t="s">
        <v>224</v>
      </c>
      <c r="F148" s="273" t="s">
        <v>225</v>
      </c>
      <c r="G148" s="274" t="s">
        <v>209</v>
      </c>
      <c r="H148" s="275">
        <v>5.9749999999999996</v>
      </c>
      <c r="I148" s="5"/>
      <c r="J148" s="276">
        <f>ROUND(I148*H148,2)</f>
        <v>0</v>
      </c>
      <c r="K148" s="273" t="s">
        <v>139</v>
      </c>
      <c r="L148" s="123"/>
      <c r="M148" s="277" t="s">
        <v>3</v>
      </c>
      <c r="N148" s="278" t="s">
        <v>48</v>
      </c>
      <c r="O148" s="165"/>
      <c r="P148" s="279">
        <f>O148*H148</f>
        <v>0</v>
      </c>
      <c r="Q148" s="279">
        <v>0</v>
      </c>
      <c r="R148" s="279">
        <f>Q148*H148</f>
        <v>0</v>
      </c>
      <c r="S148" s="279">
        <v>0</v>
      </c>
      <c r="T148" s="280">
        <f>S148*H148</f>
        <v>0</v>
      </c>
      <c r="U148" s="122"/>
      <c r="V148" s="122"/>
      <c r="W148" s="122"/>
      <c r="X148" s="122"/>
      <c r="Y148" s="122"/>
      <c r="Z148" s="122"/>
      <c r="AA148" s="122"/>
      <c r="AB148" s="122"/>
      <c r="AC148" s="122"/>
      <c r="AD148" s="122"/>
      <c r="AE148" s="122"/>
      <c r="AR148" s="281" t="s">
        <v>140</v>
      </c>
      <c r="AT148" s="281" t="s">
        <v>135</v>
      </c>
      <c r="AU148" s="281" t="s">
        <v>141</v>
      </c>
      <c r="AY148" s="105" t="s">
        <v>132</v>
      </c>
      <c r="BE148" s="282">
        <f>IF(N148="základní",J148,0)</f>
        <v>0</v>
      </c>
      <c r="BF148" s="282">
        <f>IF(N148="snížená",J148,0)</f>
        <v>0</v>
      </c>
      <c r="BG148" s="282">
        <f>IF(N148="zákl. přenesená",J148,0)</f>
        <v>0</v>
      </c>
      <c r="BH148" s="282">
        <f>IF(N148="sníž. přenesená",J148,0)</f>
        <v>0</v>
      </c>
      <c r="BI148" s="282">
        <f>IF(N148="nulová",J148,0)</f>
        <v>0</v>
      </c>
      <c r="BJ148" s="105" t="s">
        <v>141</v>
      </c>
      <c r="BK148" s="282">
        <f>ROUND(I148*H148,2)</f>
        <v>0</v>
      </c>
      <c r="BL148" s="105" t="s">
        <v>140</v>
      </c>
      <c r="BM148" s="281" t="s">
        <v>226</v>
      </c>
    </row>
    <row r="149" spans="1:65" s="128" customFormat="1" ht="11.25" x14ac:dyDescent="0.2">
      <c r="A149" s="122"/>
      <c r="B149" s="123"/>
      <c r="C149" s="122"/>
      <c r="D149" s="283" t="s">
        <v>143</v>
      </c>
      <c r="E149" s="122"/>
      <c r="F149" s="284" t="s">
        <v>227</v>
      </c>
      <c r="G149" s="122"/>
      <c r="H149" s="122"/>
      <c r="I149" s="122"/>
      <c r="J149" s="122"/>
      <c r="K149" s="122"/>
      <c r="L149" s="123"/>
      <c r="M149" s="285"/>
      <c r="N149" s="286"/>
      <c r="O149" s="165"/>
      <c r="P149" s="165"/>
      <c r="Q149" s="165"/>
      <c r="R149" s="165"/>
      <c r="S149" s="165"/>
      <c r="T149" s="166"/>
      <c r="U149" s="122"/>
      <c r="V149" s="122"/>
      <c r="W149" s="122"/>
      <c r="X149" s="122"/>
      <c r="Y149" s="122"/>
      <c r="Z149" s="122"/>
      <c r="AA149" s="122"/>
      <c r="AB149" s="122"/>
      <c r="AC149" s="122"/>
      <c r="AD149" s="122"/>
      <c r="AE149" s="122"/>
      <c r="AT149" s="105" t="s">
        <v>143</v>
      </c>
      <c r="AU149" s="105" t="s">
        <v>141</v>
      </c>
    </row>
    <row r="150" spans="1:65" s="258" customFormat="1" ht="22.9" customHeight="1" x14ac:dyDescent="0.2">
      <c r="B150" s="259"/>
      <c r="D150" s="260" t="s">
        <v>75</v>
      </c>
      <c r="E150" s="269" t="s">
        <v>228</v>
      </c>
      <c r="F150" s="269" t="s">
        <v>229</v>
      </c>
      <c r="J150" s="270">
        <f>BK150</f>
        <v>0</v>
      </c>
      <c r="L150" s="259"/>
      <c r="M150" s="263"/>
      <c r="N150" s="264"/>
      <c r="O150" s="264"/>
      <c r="P150" s="265">
        <f>SUM(P151:P152)</f>
        <v>0</v>
      </c>
      <c r="Q150" s="264"/>
      <c r="R150" s="265">
        <f>SUM(R151:R152)</f>
        <v>0</v>
      </c>
      <c r="S150" s="264"/>
      <c r="T150" s="266">
        <f>SUM(T151:T152)</f>
        <v>0</v>
      </c>
      <c r="AR150" s="260" t="s">
        <v>84</v>
      </c>
      <c r="AT150" s="267" t="s">
        <v>75</v>
      </c>
      <c r="AU150" s="267" t="s">
        <v>84</v>
      </c>
      <c r="AY150" s="260" t="s">
        <v>132</v>
      </c>
      <c r="BK150" s="268">
        <f>SUM(BK151:BK152)</f>
        <v>0</v>
      </c>
    </row>
    <row r="151" spans="1:65" s="128" customFormat="1" ht="33" customHeight="1" x14ac:dyDescent="0.2">
      <c r="A151" s="122"/>
      <c r="B151" s="123"/>
      <c r="C151" s="271" t="s">
        <v>230</v>
      </c>
      <c r="D151" s="271" t="s">
        <v>135</v>
      </c>
      <c r="E151" s="272" t="s">
        <v>231</v>
      </c>
      <c r="F151" s="273" t="s">
        <v>232</v>
      </c>
      <c r="G151" s="274" t="s">
        <v>209</v>
      </c>
      <c r="H151" s="275">
        <v>5.0419999999999998</v>
      </c>
      <c r="I151" s="5"/>
      <c r="J151" s="276">
        <f>ROUND(I151*H151,2)</f>
        <v>0</v>
      </c>
      <c r="K151" s="273" t="s">
        <v>139</v>
      </c>
      <c r="L151" s="123"/>
      <c r="M151" s="277" t="s">
        <v>3</v>
      </c>
      <c r="N151" s="278" t="s">
        <v>48</v>
      </c>
      <c r="O151" s="165"/>
      <c r="P151" s="279">
        <f>O151*H151</f>
        <v>0</v>
      </c>
      <c r="Q151" s="279">
        <v>0</v>
      </c>
      <c r="R151" s="279">
        <f>Q151*H151</f>
        <v>0</v>
      </c>
      <c r="S151" s="279">
        <v>0</v>
      </c>
      <c r="T151" s="280">
        <f>S151*H151</f>
        <v>0</v>
      </c>
      <c r="U151" s="122"/>
      <c r="V151" s="122"/>
      <c r="W151" s="122"/>
      <c r="X151" s="122"/>
      <c r="Y151" s="122"/>
      <c r="Z151" s="122"/>
      <c r="AA151" s="122"/>
      <c r="AB151" s="122"/>
      <c r="AC151" s="122"/>
      <c r="AD151" s="122"/>
      <c r="AE151" s="122"/>
      <c r="AR151" s="281" t="s">
        <v>140</v>
      </c>
      <c r="AT151" s="281" t="s">
        <v>135</v>
      </c>
      <c r="AU151" s="281" t="s">
        <v>141</v>
      </c>
      <c r="AY151" s="105" t="s">
        <v>132</v>
      </c>
      <c r="BE151" s="282">
        <f>IF(N151="základní",J151,0)</f>
        <v>0</v>
      </c>
      <c r="BF151" s="282">
        <f>IF(N151="snížená",J151,0)</f>
        <v>0</v>
      </c>
      <c r="BG151" s="282">
        <f>IF(N151="zákl. přenesená",J151,0)</f>
        <v>0</v>
      </c>
      <c r="BH151" s="282">
        <f>IF(N151="sníž. přenesená",J151,0)</f>
        <v>0</v>
      </c>
      <c r="BI151" s="282">
        <f>IF(N151="nulová",J151,0)</f>
        <v>0</v>
      </c>
      <c r="BJ151" s="105" t="s">
        <v>141</v>
      </c>
      <c r="BK151" s="282">
        <f>ROUND(I151*H151,2)</f>
        <v>0</v>
      </c>
      <c r="BL151" s="105" t="s">
        <v>140</v>
      </c>
      <c r="BM151" s="281" t="s">
        <v>233</v>
      </c>
    </row>
    <row r="152" spans="1:65" s="128" customFormat="1" ht="11.25" x14ac:dyDescent="0.2">
      <c r="A152" s="122"/>
      <c r="B152" s="123"/>
      <c r="C152" s="122"/>
      <c r="D152" s="283" t="s">
        <v>143</v>
      </c>
      <c r="E152" s="122"/>
      <c r="F152" s="284" t="s">
        <v>234</v>
      </c>
      <c r="G152" s="122"/>
      <c r="H152" s="122"/>
      <c r="I152" s="122"/>
      <c r="J152" s="122"/>
      <c r="K152" s="122"/>
      <c r="L152" s="123"/>
      <c r="M152" s="285"/>
      <c r="N152" s="286"/>
      <c r="O152" s="165"/>
      <c r="P152" s="165"/>
      <c r="Q152" s="165"/>
      <c r="R152" s="165"/>
      <c r="S152" s="165"/>
      <c r="T152" s="166"/>
      <c r="U152" s="122"/>
      <c r="V152" s="122"/>
      <c r="W152" s="122"/>
      <c r="X152" s="122"/>
      <c r="Y152" s="122"/>
      <c r="Z152" s="122"/>
      <c r="AA152" s="122"/>
      <c r="AB152" s="122"/>
      <c r="AC152" s="122"/>
      <c r="AD152" s="122"/>
      <c r="AE152" s="122"/>
      <c r="AT152" s="105" t="s">
        <v>143</v>
      </c>
      <c r="AU152" s="105" t="s">
        <v>141</v>
      </c>
    </row>
    <row r="153" spans="1:65" s="258" customFormat="1" ht="25.9" customHeight="1" x14ac:dyDescent="0.2">
      <c r="B153" s="259"/>
      <c r="D153" s="260" t="s">
        <v>75</v>
      </c>
      <c r="E153" s="261" t="s">
        <v>235</v>
      </c>
      <c r="F153" s="261" t="s">
        <v>236</v>
      </c>
      <c r="J153" s="262">
        <f>BK153</f>
        <v>0</v>
      </c>
      <c r="L153" s="259"/>
      <c r="M153" s="263"/>
      <c r="N153" s="264"/>
      <c r="O153" s="264"/>
      <c r="P153" s="265">
        <f>P154+P165+P168+P203+P233+P248+P286+P304+P327</f>
        <v>0</v>
      </c>
      <c r="Q153" s="264"/>
      <c r="R153" s="265">
        <f>R154+R165+R168+R203+R233+R248+R286+R304+R327</f>
        <v>1.05018316</v>
      </c>
      <c r="S153" s="264"/>
      <c r="T153" s="266">
        <f>T154+T165+T168+T203+T233+T248+T286+T304+T327</f>
        <v>3.4211347500000002</v>
      </c>
      <c r="AR153" s="260" t="s">
        <v>141</v>
      </c>
      <c r="AT153" s="267" t="s">
        <v>75</v>
      </c>
      <c r="AU153" s="267" t="s">
        <v>76</v>
      </c>
      <c r="AY153" s="260" t="s">
        <v>132</v>
      </c>
      <c r="BK153" s="268">
        <f>BK154+BK165+BK168+BK203+BK233+BK248+BK286+BK304+BK327</f>
        <v>0</v>
      </c>
    </row>
    <row r="154" spans="1:65" s="258" customFormat="1" ht="22.9" customHeight="1" x14ac:dyDescent="0.2">
      <c r="B154" s="259"/>
      <c r="D154" s="260" t="s">
        <v>75</v>
      </c>
      <c r="E154" s="269" t="s">
        <v>237</v>
      </c>
      <c r="F154" s="269" t="s">
        <v>238</v>
      </c>
      <c r="J154" s="270">
        <f>BK154</f>
        <v>0</v>
      </c>
      <c r="L154" s="259"/>
      <c r="M154" s="263"/>
      <c r="N154" s="264"/>
      <c r="O154" s="264"/>
      <c r="P154" s="265">
        <f>SUM(P155:P164)</f>
        <v>0</v>
      </c>
      <c r="Q154" s="264"/>
      <c r="R154" s="265">
        <f>SUM(R155:R164)</f>
        <v>1.10732E-2</v>
      </c>
      <c r="S154" s="264"/>
      <c r="T154" s="266">
        <f>SUM(T155:T164)</f>
        <v>0</v>
      </c>
      <c r="AR154" s="260" t="s">
        <v>141</v>
      </c>
      <c r="AT154" s="267" t="s">
        <v>75</v>
      </c>
      <c r="AU154" s="267" t="s">
        <v>84</v>
      </c>
      <c r="AY154" s="260" t="s">
        <v>132</v>
      </c>
      <c r="BK154" s="268">
        <f>SUM(BK155:BK164)</f>
        <v>0</v>
      </c>
    </row>
    <row r="155" spans="1:65" s="128" customFormat="1" ht="21.75" customHeight="1" x14ac:dyDescent="0.2">
      <c r="A155" s="122"/>
      <c r="B155" s="123"/>
      <c r="C155" s="271" t="s">
        <v>9</v>
      </c>
      <c r="D155" s="271" t="s">
        <v>135</v>
      </c>
      <c r="E155" s="272" t="s">
        <v>239</v>
      </c>
      <c r="F155" s="273" t="s">
        <v>240</v>
      </c>
      <c r="G155" s="274" t="s">
        <v>138</v>
      </c>
      <c r="H155" s="275">
        <v>5</v>
      </c>
      <c r="I155" s="5"/>
      <c r="J155" s="276">
        <f>ROUND(I155*H155,2)</f>
        <v>0</v>
      </c>
      <c r="K155" s="273" t="s">
        <v>139</v>
      </c>
      <c r="L155" s="123"/>
      <c r="M155" s="277" t="s">
        <v>3</v>
      </c>
      <c r="N155" s="278" t="s">
        <v>48</v>
      </c>
      <c r="O155" s="165"/>
      <c r="P155" s="279">
        <f>O155*H155</f>
        <v>0</v>
      </c>
      <c r="Q155" s="279">
        <v>0</v>
      </c>
      <c r="R155" s="279">
        <f>Q155*H155</f>
        <v>0</v>
      </c>
      <c r="S155" s="279">
        <v>0</v>
      </c>
      <c r="T155" s="280">
        <f>S155*H155</f>
        <v>0</v>
      </c>
      <c r="U155" s="122"/>
      <c r="V155" s="122"/>
      <c r="W155" s="122"/>
      <c r="X155" s="122"/>
      <c r="Y155" s="122"/>
      <c r="Z155" s="122"/>
      <c r="AA155" s="122"/>
      <c r="AB155" s="122"/>
      <c r="AC155" s="122"/>
      <c r="AD155" s="122"/>
      <c r="AE155" s="122"/>
      <c r="AR155" s="281" t="s">
        <v>188</v>
      </c>
      <c r="AT155" s="281" t="s">
        <v>135</v>
      </c>
      <c r="AU155" s="281" t="s">
        <v>141</v>
      </c>
      <c r="AY155" s="105" t="s">
        <v>132</v>
      </c>
      <c r="BE155" s="282">
        <f>IF(N155="základní",J155,0)</f>
        <v>0</v>
      </c>
      <c r="BF155" s="282">
        <f>IF(N155="snížená",J155,0)</f>
        <v>0</v>
      </c>
      <c r="BG155" s="282">
        <f>IF(N155="zákl. přenesená",J155,0)</f>
        <v>0</v>
      </c>
      <c r="BH155" s="282">
        <f>IF(N155="sníž. přenesená",J155,0)</f>
        <v>0</v>
      </c>
      <c r="BI155" s="282">
        <f>IF(N155="nulová",J155,0)</f>
        <v>0</v>
      </c>
      <c r="BJ155" s="105" t="s">
        <v>141</v>
      </c>
      <c r="BK155" s="282">
        <f>ROUND(I155*H155,2)</f>
        <v>0</v>
      </c>
      <c r="BL155" s="105" t="s">
        <v>188</v>
      </c>
      <c r="BM155" s="281" t="s">
        <v>241</v>
      </c>
    </row>
    <row r="156" spans="1:65" s="128" customFormat="1" ht="11.25" x14ac:dyDescent="0.2">
      <c r="A156" s="122"/>
      <c r="B156" s="123"/>
      <c r="C156" s="122"/>
      <c r="D156" s="283" t="s">
        <v>143</v>
      </c>
      <c r="E156" s="122"/>
      <c r="F156" s="284" t="s">
        <v>242</v>
      </c>
      <c r="G156" s="122"/>
      <c r="H156" s="122"/>
      <c r="I156" s="122"/>
      <c r="J156" s="122"/>
      <c r="K156" s="122"/>
      <c r="L156" s="123"/>
      <c r="M156" s="285"/>
      <c r="N156" s="286"/>
      <c r="O156" s="165"/>
      <c r="P156" s="165"/>
      <c r="Q156" s="165"/>
      <c r="R156" s="165"/>
      <c r="S156" s="165"/>
      <c r="T156" s="166"/>
      <c r="U156" s="122"/>
      <c r="V156" s="122"/>
      <c r="W156" s="122"/>
      <c r="X156" s="122"/>
      <c r="Y156" s="122"/>
      <c r="Z156" s="122"/>
      <c r="AA156" s="122"/>
      <c r="AB156" s="122"/>
      <c r="AC156" s="122"/>
      <c r="AD156" s="122"/>
      <c r="AE156" s="122"/>
      <c r="AT156" s="105" t="s">
        <v>143</v>
      </c>
      <c r="AU156" s="105" t="s">
        <v>141</v>
      </c>
    </row>
    <row r="157" spans="1:65" s="287" customFormat="1" ht="11.25" x14ac:dyDescent="0.2">
      <c r="B157" s="288"/>
      <c r="D157" s="289" t="s">
        <v>149</v>
      </c>
      <c r="E157" s="290" t="s">
        <v>3</v>
      </c>
      <c r="F157" s="291" t="s">
        <v>174</v>
      </c>
      <c r="H157" s="292">
        <v>1.53</v>
      </c>
      <c r="L157" s="288"/>
      <c r="M157" s="293"/>
      <c r="N157" s="294"/>
      <c r="O157" s="294"/>
      <c r="P157" s="294"/>
      <c r="Q157" s="294"/>
      <c r="R157" s="294"/>
      <c r="S157" s="294"/>
      <c r="T157" s="295"/>
      <c r="AT157" s="290" t="s">
        <v>149</v>
      </c>
      <c r="AU157" s="290" t="s">
        <v>141</v>
      </c>
      <c r="AV157" s="287" t="s">
        <v>141</v>
      </c>
      <c r="AW157" s="287" t="s">
        <v>37</v>
      </c>
      <c r="AX157" s="287" t="s">
        <v>76</v>
      </c>
      <c r="AY157" s="290" t="s">
        <v>132</v>
      </c>
    </row>
    <row r="158" spans="1:65" s="287" customFormat="1" ht="11.25" x14ac:dyDescent="0.2">
      <c r="B158" s="288"/>
      <c r="D158" s="289" t="s">
        <v>149</v>
      </c>
      <c r="E158" s="290" t="s">
        <v>3</v>
      </c>
      <c r="F158" s="291" t="s">
        <v>175</v>
      </c>
      <c r="H158" s="292">
        <v>3.47</v>
      </c>
      <c r="L158" s="288"/>
      <c r="M158" s="293"/>
      <c r="N158" s="294"/>
      <c r="O158" s="294"/>
      <c r="P158" s="294"/>
      <c r="Q158" s="294"/>
      <c r="R158" s="294"/>
      <c r="S158" s="294"/>
      <c r="T158" s="295"/>
      <c r="AT158" s="290" t="s">
        <v>149</v>
      </c>
      <c r="AU158" s="290" t="s">
        <v>141</v>
      </c>
      <c r="AV158" s="287" t="s">
        <v>141</v>
      </c>
      <c r="AW158" s="287" t="s">
        <v>37</v>
      </c>
      <c r="AX158" s="287" t="s">
        <v>76</v>
      </c>
      <c r="AY158" s="290" t="s">
        <v>132</v>
      </c>
    </row>
    <row r="159" spans="1:65" s="296" customFormat="1" ht="11.25" x14ac:dyDescent="0.2">
      <c r="B159" s="297"/>
      <c r="D159" s="289" t="s">
        <v>149</v>
      </c>
      <c r="E159" s="298" t="s">
        <v>3</v>
      </c>
      <c r="F159" s="299" t="s">
        <v>155</v>
      </c>
      <c r="H159" s="300">
        <v>5</v>
      </c>
      <c r="L159" s="297"/>
      <c r="M159" s="301"/>
      <c r="N159" s="302"/>
      <c r="O159" s="302"/>
      <c r="P159" s="302"/>
      <c r="Q159" s="302"/>
      <c r="R159" s="302"/>
      <c r="S159" s="302"/>
      <c r="T159" s="303"/>
      <c r="AT159" s="298" t="s">
        <v>149</v>
      </c>
      <c r="AU159" s="298" t="s">
        <v>141</v>
      </c>
      <c r="AV159" s="296" t="s">
        <v>140</v>
      </c>
      <c r="AW159" s="296" t="s">
        <v>37</v>
      </c>
      <c r="AX159" s="296" t="s">
        <v>84</v>
      </c>
      <c r="AY159" s="298" t="s">
        <v>132</v>
      </c>
    </row>
    <row r="160" spans="1:65" s="128" customFormat="1" ht="24.2" customHeight="1" x14ac:dyDescent="0.2">
      <c r="A160" s="122"/>
      <c r="B160" s="123"/>
      <c r="C160" s="304" t="s">
        <v>188</v>
      </c>
      <c r="D160" s="304" t="s">
        <v>243</v>
      </c>
      <c r="E160" s="305" t="s">
        <v>244</v>
      </c>
      <c r="F160" s="306" t="s">
        <v>245</v>
      </c>
      <c r="G160" s="307" t="s">
        <v>138</v>
      </c>
      <c r="H160" s="308">
        <v>5.8280000000000003</v>
      </c>
      <c r="I160" s="8"/>
      <c r="J160" s="309">
        <f>ROUND(I160*H160,2)</f>
        <v>0</v>
      </c>
      <c r="K160" s="306" t="s">
        <v>139</v>
      </c>
      <c r="L160" s="310"/>
      <c r="M160" s="311" t="s">
        <v>3</v>
      </c>
      <c r="N160" s="312" t="s">
        <v>48</v>
      </c>
      <c r="O160" s="165"/>
      <c r="P160" s="279">
        <f>O160*H160</f>
        <v>0</v>
      </c>
      <c r="Q160" s="279">
        <v>1.9E-3</v>
      </c>
      <c r="R160" s="279">
        <f>Q160*H160</f>
        <v>1.10732E-2</v>
      </c>
      <c r="S160" s="279">
        <v>0</v>
      </c>
      <c r="T160" s="280">
        <f>S160*H160</f>
        <v>0</v>
      </c>
      <c r="U160" s="122"/>
      <c r="V160" s="122"/>
      <c r="W160" s="122"/>
      <c r="X160" s="122"/>
      <c r="Y160" s="122"/>
      <c r="Z160" s="122"/>
      <c r="AA160" s="122"/>
      <c r="AB160" s="122"/>
      <c r="AC160" s="122"/>
      <c r="AD160" s="122"/>
      <c r="AE160" s="122"/>
      <c r="AR160" s="281" t="s">
        <v>246</v>
      </c>
      <c r="AT160" s="281" t="s">
        <v>243</v>
      </c>
      <c r="AU160" s="281" t="s">
        <v>141</v>
      </c>
      <c r="AY160" s="105" t="s">
        <v>132</v>
      </c>
      <c r="BE160" s="282">
        <f>IF(N160="základní",J160,0)</f>
        <v>0</v>
      </c>
      <c r="BF160" s="282">
        <f>IF(N160="snížená",J160,0)</f>
        <v>0</v>
      </c>
      <c r="BG160" s="282">
        <f>IF(N160="zákl. přenesená",J160,0)</f>
        <v>0</v>
      </c>
      <c r="BH160" s="282">
        <f>IF(N160="sníž. přenesená",J160,0)</f>
        <v>0</v>
      </c>
      <c r="BI160" s="282">
        <f>IF(N160="nulová",J160,0)</f>
        <v>0</v>
      </c>
      <c r="BJ160" s="105" t="s">
        <v>141</v>
      </c>
      <c r="BK160" s="282">
        <f>ROUND(I160*H160,2)</f>
        <v>0</v>
      </c>
      <c r="BL160" s="105" t="s">
        <v>188</v>
      </c>
      <c r="BM160" s="281" t="s">
        <v>247</v>
      </c>
    </row>
    <row r="161" spans="1:65" s="128" customFormat="1" ht="11.25" x14ac:dyDescent="0.2">
      <c r="A161" s="122"/>
      <c r="B161" s="123"/>
      <c r="C161" s="122"/>
      <c r="D161" s="283" t="s">
        <v>143</v>
      </c>
      <c r="E161" s="122"/>
      <c r="F161" s="284" t="s">
        <v>248</v>
      </c>
      <c r="G161" s="122"/>
      <c r="H161" s="122"/>
      <c r="I161" s="122"/>
      <c r="J161" s="122"/>
      <c r="K161" s="122"/>
      <c r="L161" s="123"/>
      <c r="M161" s="285"/>
      <c r="N161" s="286"/>
      <c r="O161" s="165"/>
      <c r="P161" s="165"/>
      <c r="Q161" s="165"/>
      <c r="R161" s="165"/>
      <c r="S161" s="165"/>
      <c r="T161" s="166"/>
      <c r="U161" s="122"/>
      <c r="V161" s="122"/>
      <c r="W161" s="122"/>
      <c r="X161" s="122"/>
      <c r="Y161" s="122"/>
      <c r="Z161" s="122"/>
      <c r="AA161" s="122"/>
      <c r="AB161" s="122"/>
      <c r="AC161" s="122"/>
      <c r="AD161" s="122"/>
      <c r="AE161" s="122"/>
      <c r="AT161" s="105" t="s">
        <v>143</v>
      </c>
      <c r="AU161" s="105" t="s">
        <v>141</v>
      </c>
    </row>
    <row r="162" spans="1:65" s="287" customFormat="1" ht="11.25" x14ac:dyDescent="0.2">
      <c r="B162" s="288"/>
      <c r="D162" s="289" t="s">
        <v>149</v>
      </c>
      <c r="F162" s="291" t="s">
        <v>249</v>
      </c>
      <c r="H162" s="292">
        <v>5.8280000000000003</v>
      </c>
      <c r="L162" s="288"/>
      <c r="M162" s="293"/>
      <c r="N162" s="294"/>
      <c r="O162" s="294"/>
      <c r="P162" s="294"/>
      <c r="Q162" s="294"/>
      <c r="R162" s="294"/>
      <c r="S162" s="294"/>
      <c r="T162" s="295"/>
      <c r="AT162" s="290" t="s">
        <v>149</v>
      </c>
      <c r="AU162" s="290" t="s">
        <v>141</v>
      </c>
      <c r="AV162" s="287" t="s">
        <v>141</v>
      </c>
      <c r="AW162" s="287" t="s">
        <v>4</v>
      </c>
      <c r="AX162" s="287" t="s">
        <v>84</v>
      </c>
      <c r="AY162" s="290" t="s">
        <v>132</v>
      </c>
    </row>
    <row r="163" spans="1:65" s="128" customFormat="1" ht="24.2" customHeight="1" x14ac:dyDescent="0.2">
      <c r="A163" s="122"/>
      <c r="B163" s="123"/>
      <c r="C163" s="271" t="s">
        <v>250</v>
      </c>
      <c r="D163" s="271" t="s">
        <v>135</v>
      </c>
      <c r="E163" s="272" t="s">
        <v>251</v>
      </c>
      <c r="F163" s="273" t="s">
        <v>252</v>
      </c>
      <c r="G163" s="274" t="s">
        <v>209</v>
      </c>
      <c r="H163" s="275">
        <v>1.0999999999999999E-2</v>
      </c>
      <c r="I163" s="5"/>
      <c r="J163" s="276">
        <f>ROUND(I163*H163,2)</f>
        <v>0</v>
      </c>
      <c r="K163" s="273" t="s">
        <v>139</v>
      </c>
      <c r="L163" s="123"/>
      <c r="M163" s="277" t="s">
        <v>3</v>
      </c>
      <c r="N163" s="278" t="s">
        <v>48</v>
      </c>
      <c r="O163" s="165"/>
      <c r="P163" s="279">
        <f>O163*H163</f>
        <v>0</v>
      </c>
      <c r="Q163" s="279">
        <v>0</v>
      </c>
      <c r="R163" s="279">
        <f>Q163*H163</f>
        <v>0</v>
      </c>
      <c r="S163" s="279">
        <v>0</v>
      </c>
      <c r="T163" s="280">
        <f>S163*H163</f>
        <v>0</v>
      </c>
      <c r="U163" s="122"/>
      <c r="V163" s="122"/>
      <c r="W163" s="122"/>
      <c r="X163" s="122"/>
      <c r="Y163" s="122"/>
      <c r="Z163" s="122"/>
      <c r="AA163" s="122"/>
      <c r="AB163" s="122"/>
      <c r="AC163" s="122"/>
      <c r="AD163" s="122"/>
      <c r="AE163" s="122"/>
      <c r="AR163" s="281" t="s">
        <v>188</v>
      </c>
      <c r="AT163" s="281" t="s">
        <v>135</v>
      </c>
      <c r="AU163" s="281" t="s">
        <v>141</v>
      </c>
      <c r="AY163" s="105" t="s">
        <v>132</v>
      </c>
      <c r="BE163" s="282">
        <f>IF(N163="základní",J163,0)</f>
        <v>0</v>
      </c>
      <c r="BF163" s="282">
        <f>IF(N163="snížená",J163,0)</f>
        <v>0</v>
      </c>
      <c r="BG163" s="282">
        <f>IF(N163="zákl. přenesená",J163,0)</f>
        <v>0</v>
      </c>
      <c r="BH163" s="282">
        <f>IF(N163="sníž. přenesená",J163,0)</f>
        <v>0</v>
      </c>
      <c r="BI163" s="282">
        <f>IF(N163="nulová",J163,0)</f>
        <v>0</v>
      </c>
      <c r="BJ163" s="105" t="s">
        <v>141</v>
      </c>
      <c r="BK163" s="282">
        <f>ROUND(I163*H163,2)</f>
        <v>0</v>
      </c>
      <c r="BL163" s="105" t="s">
        <v>188</v>
      </c>
      <c r="BM163" s="281" t="s">
        <v>253</v>
      </c>
    </row>
    <row r="164" spans="1:65" s="128" customFormat="1" ht="11.25" x14ac:dyDescent="0.2">
      <c r="A164" s="122"/>
      <c r="B164" s="123"/>
      <c r="C164" s="122"/>
      <c r="D164" s="283" t="s">
        <v>143</v>
      </c>
      <c r="E164" s="122"/>
      <c r="F164" s="284" t="s">
        <v>254</v>
      </c>
      <c r="G164" s="122"/>
      <c r="H164" s="122"/>
      <c r="I164" s="122"/>
      <c r="J164" s="122"/>
      <c r="K164" s="122"/>
      <c r="L164" s="123"/>
      <c r="M164" s="285"/>
      <c r="N164" s="286"/>
      <c r="O164" s="165"/>
      <c r="P164" s="165"/>
      <c r="Q164" s="165"/>
      <c r="R164" s="165"/>
      <c r="S164" s="165"/>
      <c r="T164" s="166"/>
      <c r="U164" s="122"/>
      <c r="V164" s="122"/>
      <c r="W164" s="122"/>
      <c r="X164" s="122"/>
      <c r="Y164" s="122"/>
      <c r="Z164" s="122"/>
      <c r="AA164" s="122"/>
      <c r="AB164" s="122"/>
      <c r="AC164" s="122"/>
      <c r="AD164" s="122"/>
      <c r="AE164" s="122"/>
      <c r="AT164" s="105" t="s">
        <v>143</v>
      </c>
      <c r="AU164" s="105" t="s">
        <v>141</v>
      </c>
    </row>
    <row r="165" spans="1:65" s="258" customFormat="1" ht="22.9" customHeight="1" x14ac:dyDescent="0.2">
      <c r="B165" s="259"/>
      <c r="D165" s="260" t="s">
        <v>75</v>
      </c>
      <c r="E165" s="269" t="s">
        <v>255</v>
      </c>
      <c r="F165" s="269" t="s">
        <v>256</v>
      </c>
      <c r="J165" s="270">
        <f>BK165</f>
        <v>0</v>
      </c>
      <c r="L165" s="259"/>
      <c r="M165" s="263"/>
      <c r="N165" s="264"/>
      <c r="O165" s="264"/>
      <c r="P165" s="265">
        <f>SUM(P166:P167)</f>
        <v>0</v>
      </c>
      <c r="Q165" s="264"/>
      <c r="R165" s="265">
        <f>SUM(R166:R167)</f>
        <v>0</v>
      </c>
      <c r="S165" s="264"/>
      <c r="T165" s="266">
        <f>SUM(T166:T167)</f>
        <v>6.7000000000000004E-2</v>
      </c>
      <c r="AR165" s="260" t="s">
        <v>141</v>
      </c>
      <c r="AT165" s="267" t="s">
        <v>75</v>
      </c>
      <c r="AU165" s="267" t="s">
        <v>84</v>
      </c>
      <c r="AY165" s="260" t="s">
        <v>132</v>
      </c>
      <c r="BK165" s="268">
        <f>SUM(BK166:BK167)</f>
        <v>0</v>
      </c>
    </row>
    <row r="166" spans="1:65" s="128" customFormat="1" ht="16.5" customHeight="1" x14ac:dyDescent="0.2">
      <c r="A166" s="122"/>
      <c r="B166" s="123"/>
      <c r="C166" s="271" t="s">
        <v>257</v>
      </c>
      <c r="D166" s="271" t="s">
        <v>135</v>
      </c>
      <c r="E166" s="272" t="s">
        <v>258</v>
      </c>
      <c r="F166" s="273" t="s">
        <v>259</v>
      </c>
      <c r="G166" s="274" t="s">
        <v>260</v>
      </c>
      <c r="H166" s="275">
        <v>1</v>
      </c>
      <c r="I166" s="5"/>
      <c r="J166" s="276">
        <f>ROUND(I166*H166,2)</f>
        <v>0</v>
      </c>
      <c r="K166" s="273" t="s">
        <v>139</v>
      </c>
      <c r="L166" s="123"/>
      <c r="M166" s="277" t="s">
        <v>3</v>
      </c>
      <c r="N166" s="278" t="s">
        <v>48</v>
      </c>
      <c r="O166" s="165"/>
      <c r="P166" s="279">
        <f>O166*H166</f>
        <v>0</v>
      </c>
      <c r="Q166" s="279">
        <v>0</v>
      </c>
      <c r="R166" s="279">
        <f>Q166*H166</f>
        <v>0</v>
      </c>
      <c r="S166" s="279">
        <v>6.7000000000000004E-2</v>
      </c>
      <c r="T166" s="280">
        <f>S166*H166</f>
        <v>6.7000000000000004E-2</v>
      </c>
      <c r="U166" s="122"/>
      <c r="V166" s="122"/>
      <c r="W166" s="122"/>
      <c r="X166" s="122"/>
      <c r="Y166" s="122"/>
      <c r="Z166" s="122"/>
      <c r="AA166" s="122"/>
      <c r="AB166" s="122"/>
      <c r="AC166" s="122"/>
      <c r="AD166" s="122"/>
      <c r="AE166" s="122"/>
      <c r="AR166" s="281" t="s">
        <v>188</v>
      </c>
      <c r="AT166" s="281" t="s">
        <v>135</v>
      </c>
      <c r="AU166" s="281" t="s">
        <v>141</v>
      </c>
      <c r="AY166" s="105" t="s">
        <v>132</v>
      </c>
      <c r="BE166" s="282">
        <f>IF(N166="základní",J166,0)</f>
        <v>0</v>
      </c>
      <c r="BF166" s="282">
        <f>IF(N166="snížená",J166,0)</f>
        <v>0</v>
      </c>
      <c r="BG166" s="282">
        <f>IF(N166="zákl. přenesená",J166,0)</f>
        <v>0</v>
      </c>
      <c r="BH166" s="282">
        <f>IF(N166="sníž. přenesená",J166,0)</f>
        <v>0</v>
      </c>
      <c r="BI166" s="282">
        <f>IF(N166="nulová",J166,0)</f>
        <v>0</v>
      </c>
      <c r="BJ166" s="105" t="s">
        <v>141</v>
      </c>
      <c r="BK166" s="282">
        <f>ROUND(I166*H166,2)</f>
        <v>0</v>
      </c>
      <c r="BL166" s="105" t="s">
        <v>188</v>
      </c>
      <c r="BM166" s="281" t="s">
        <v>261</v>
      </c>
    </row>
    <row r="167" spans="1:65" s="128" customFormat="1" ht="11.25" x14ac:dyDescent="0.2">
      <c r="A167" s="122"/>
      <c r="B167" s="123"/>
      <c r="C167" s="122"/>
      <c r="D167" s="283" t="s">
        <v>143</v>
      </c>
      <c r="E167" s="122"/>
      <c r="F167" s="284" t="s">
        <v>262</v>
      </c>
      <c r="G167" s="122"/>
      <c r="H167" s="122"/>
      <c r="I167" s="122"/>
      <c r="J167" s="122"/>
      <c r="K167" s="122"/>
      <c r="L167" s="123"/>
      <c r="M167" s="285"/>
      <c r="N167" s="286"/>
      <c r="O167" s="165"/>
      <c r="P167" s="165"/>
      <c r="Q167" s="165"/>
      <c r="R167" s="165"/>
      <c r="S167" s="165"/>
      <c r="T167" s="166"/>
      <c r="U167" s="122"/>
      <c r="V167" s="122"/>
      <c r="W167" s="122"/>
      <c r="X167" s="122"/>
      <c r="Y167" s="122"/>
      <c r="Z167" s="122"/>
      <c r="AA167" s="122"/>
      <c r="AB167" s="122"/>
      <c r="AC167" s="122"/>
      <c r="AD167" s="122"/>
      <c r="AE167" s="122"/>
      <c r="AT167" s="105" t="s">
        <v>143</v>
      </c>
      <c r="AU167" s="105" t="s">
        <v>141</v>
      </c>
    </row>
    <row r="168" spans="1:65" s="258" customFormat="1" ht="22.9" customHeight="1" x14ac:dyDescent="0.2">
      <c r="B168" s="259"/>
      <c r="D168" s="260" t="s">
        <v>75</v>
      </c>
      <c r="E168" s="269" t="s">
        <v>263</v>
      </c>
      <c r="F168" s="269" t="s">
        <v>264</v>
      </c>
      <c r="J168" s="270">
        <f>BK168</f>
        <v>0</v>
      </c>
      <c r="L168" s="259"/>
      <c r="M168" s="263"/>
      <c r="N168" s="264"/>
      <c r="O168" s="264"/>
      <c r="P168" s="265">
        <f>SUM(P169:P202)</f>
        <v>0</v>
      </c>
      <c r="Q168" s="264"/>
      <c r="R168" s="265">
        <f>SUM(R169:R202)</f>
        <v>8.5799999999999991E-3</v>
      </c>
      <c r="S168" s="264"/>
      <c r="T168" s="266">
        <f>SUM(T169:T202)</f>
        <v>0.98194975000000007</v>
      </c>
      <c r="AR168" s="260" t="s">
        <v>141</v>
      </c>
      <c r="AT168" s="267" t="s">
        <v>75</v>
      </c>
      <c r="AU168" s="267" t="s">
        <v>84</v>
      </c>
      <c r="AY168" s="260" t="s">
        <v>132</v>
      </c>
      <c r="BK168" s="268">
        <f>SUM(BK169:BK202)</f>
        <v>0</v>
      </c>
    </row>
    <row r="169" spans="1:65" s="128" customFormat="1" ht="16.5" customHeight="1" x14ac:dyDescent="0.2">
      <c r="A169" s="122"/>
      <c r="B169" s="123"/>
      <c r="C169" s="271" t="s">
        <v>265</v>
      </c>
      <c r="D169" s="271" t="s">
        <v>135</v>
      </c>
      <c r="E169" s="272" t="s">
        <v>266</v>
      </c>
      <c r="F169" s="273" t="s">
        <v>267</v>
      </c>
      <c r="G169" s="274" t="s">
        <v>138</v>
      </c>
      <c r="H169" s="275">
        <v>1.2150000000000001</v>
      </c>
      <c r="I169" s="5"/>
      <c r="J169" s="276">
        <f>ROUND(I169*H169,2)</f>
        <v>0</v>
      </c>
      <c r="K169" s="273" t="s">
        <v>139</v>
      </c>
      <c r="L169" s="123"/>
      <c r="M169" s="277" t="s">
        <v>3</v>
      </c>
      <c r="N169" s="278" t="s">
        <v>48</v>
      </c>
      <c r="O169" s="165"/>
      <c r="P169" s="279">
        <f>O169*H169</f>
        <v>0</v>
      </c>
      <c r="Q169" s="279">
        <v>0</v>
      </c>
      <c r="R169" s="279">
        <f>Q169*H169</f>
        <v>0</v>
      </c>
      <c r="S169" s="279">
        <v>2.4649999999999998E-2</v>
      </c>
      <c r="T169" s="280">
        <f>S169*H169</f>
        <v>2.9949750000000001E-2</v>
      </c>
      <c r="U169" s="122"/>
      <c r="V169" s="122"/>
      <c r="W169" s="122"/>
      <c r="X169" s="122"/>
      <c r="Y169" s="122"/>
      <c r="Z169" s="122"/>
      <c r="AA169" s="122"/>
      <c r="AB169" s="122"/>
      <c r="AC169" s="122"/>
      <c r="AD169" s="122"/>
      <c r="AE169" s="122"/>
      <c r="AR169" s="281" t="s">
        <v>188</v>
      </c>
      <c r="AT169" s="281" t="s">
        <v>135</v>
      </c>
      <c r="AU169" s="281" t="s">
        <v>141</v>
      </c>
      <c r="AY169" s="105" t="s">
        <v>132</v>
      </c>
      <c r="BE169" s="282">
        <f>IF(N169="základní",J169,0)</f>
        <v>0</v>
      </c>
      <c r="BF169" s="282">
        <f>IF(N169="snížená",J169,0)</f>
        <v>0</v>
      </c>
      <c r="BG169" s="282">
        <f>IF(N169="zákl. přenesená",J169,0)</f>
        <v>0</v>
      </c>
      <c r="BH169" s="282">
        <f>IF(N169="sníž. přenesená",J169,0)</f>
        <v>0</v>
      </c>
      <c r="BI169" s="282">
        <f>IF(N169="nulová",J169,0)</f>
        <v>0</v>
      </c>
      <c r="BJ169" s="105" t="s">
        <v>141</v>
      </c>
      <c r="BK169" s="282">
        <f>ROUND(I169*H169,2)</f>
        <v>0</v>
      </c>
      <c r="BL169" s="105" t="s">
        <v>188</v>
      </c>
      <c r="BM169" s="281" t="s">
        <v>268</v>
      </c>
    </row>
    <row r="170" spans="1:65" s="128" customFormat="1" ht="11.25" x14ac:dyDescent="0.2">
      <c r="A170" s="122"/>
      <c r="B170" s="123"/>
      <c r="C170" s="122"/>
      <c r="D170" s="283" t="s">
        <v>143</v>
      </c>
      <c r="E170" s="122"/>
      <c r="F170" s="284" t="s">
        <v>269</v>
      </c>
      <c r="G170" s="122"/>
      <c r="H170" s="122"/>
      <c r="I170" s="122"/>
      <c r="J170" s="122"/>
      <c r="K170" s="122"/>
      <c r="L170" s="123"/>
      <c r="M170" s="285"/>
      <c r="N170" s="286"/>
      <c r="O170" s="165"/>
      <c r="P170" s="165"/>
      <c r="Q170" s="165"/>
      <c r="R170" s="165"/>
      <c r="S170" s="165"/>
      <c r="T170" s="166"/>
      <c r="U170" s="122"/>
      <c r="V170" s="122"/>
      <c r="W170" s="122"/>
      <c r="X170" s="122"/>
      <c r="Y170" s="122"/>
      <c r="Z170" s="122"/>
      <c r="AA170" s="122"/>
      <c r="AB170" s="122"/>
      <c r="AC170" s="122"/>
      <c r="AD170" s="122"/>
      <c r="AE170" s="122"/>
      <c r="AT170" s="105" t="s">
        <v>143</v>
      </c>
      <c r="AU170" s="105" t="s">
        <v>141</v>
      </c>
    </row>
    <row r="171" spans="1:65" s="287" customFormat="1" ht="11.25" x14ac:dyDescent="0.2">
      <c r="B171" s="288"/>
      <c r="D171" s="289" t="s">
        <v>149</v>
      </c>
      <c r="E171" s="290" t="s">
        <v>3</v>
      </c>
      <c r="F171" s="291" t="s">
        <v>270</v>
      </c>
      <c r="H171" s="292">
        <v>1.2150000000000001</v>
      </c>
      <c r="L171" s="288"/>
      <c r="M171" s="293"/>
      <c r="N171" s="294"/>
      <c r="O171" s="294"/>
      <c r="P171" s="294"/>
      <c r="Q171" s="294"/>
      <c r="R171" s="294"/>
      <c r="S171" s="294"/>
      <c r="T171" s="295"/>
      <c r="AT171" s="290" t="s">
        <v>149</v>
      </c>
      <c r="AU171" s="290" t="s">
        <v>141</v>
      </c>
      <c r="AV171" s="287" t="s">
        <v>141</v>
      </c>
      <c r="AW171" s="287" t="s">
        <v>37</v>
      </c>
      <c r="AX171" s="287" t="s">
        <v>84</v>
      </c>
      <c r="AY171" s="290" t="s">
        <v>132</v>
      </c>
    </row>
    <row r="172" spans="1:65" s="128" customFormat="1" ht="16.5" customHeight="1" x14ac:dyDescent="0.2">
      <c r="A172" s="122"/>
      <c r="B172" s="123"/>
      <c r="C172" s="271" t="s">
        <v>271</v>
      </c>
      <c r="D172" s="271" t="s">
        <v>135</v>
      </c>
      <c r="E172" s="272" t="s">
        <v>272</v>
      </c>
      <c r="F172" s="273" t="s">
        <v>273</v>
      </c>
      <c r="G172" s="274" t="s">
        <v>274</v>
      </c>
      <c r="H172" s="275">
        <v>1</v>
      </c>
      <c r="I172" s="5"/>
      <c r="J172" s="276">
        <f>ROUND(I172*H172,2)</f>
        <v>0</v>
      </c>
      <c r="K172" s="273" t="s">
        <v>139</v>
      </c>
      <c r="L172" s="123"/>
      <c r="M172" s="277" t="s">
        <v>3</v>
      </c>
      <c r="N172" s="278" t="s">
        <v>48</v>
      </c>
      <c r="O172" s="165"/>
      <c r="P172" s="279">
        <f>O172*H172</f>
        <v>0</v>
      </c>
      <c r="Q172" s="279">
        <v>0</v>
      </c>
      <c r="R172" s="279">
        <f>Q172*H172</f>
        <v>0</v>
      </c>
      <c r="S172" s="279">
        <v>0</v>
      </c>
      <c r="T172" s="280">
        <f>S172*H172</f>
        <v>0</v>
      </c>
      <c r="U172" s="122"/>
      <c r="V172" s="122"/>
      <c r="W172" s="122"/>
      <c r="X172" s="122"/>
      <c r="Y172" s="122"/>
      <c r="Z172" s="122"/>
      <c r="AA172" s="122"/>
      <c r="AB172" s="122"/>
      <c r="AC172" s="122"/>
      <c r="AD172" s="122"/>
      <c r="AE172" s="122"/>
      <c r="AR172" s="281" t="s">
        <v>188</v>
      </c>
      <c r="AT172" s="281" t="s">
        <v>135</v>
      </c>
      <c r="AU172" s="281" t="s">
        <v>141</v>
      </c>
      <c r="AY172" s="105" t="s">
        <v>132</v>
      </c>
      <c r="BE172" s="282">
        <f>IF(N172="základní",J172,0)</f>
        <v>0</v>
      </c>
      <c r="BF172" s="282">
        <f>IF(N172="snížená",J172,0)</f>
        <v>0</v>
      </c>
      <c r="BG172" s="282">
        <f>IF(N172="zákl. přenesená",J172,0)</f>
        <v>0</v>
      </c>
      <c r="BH172" s="282">
        <f>IF(N172="sníž. přenesená",J172,0)</f>
        <v>0</v>
      </c>
      <c r="BI172" s="282">
        <f>IF(N172="nulová",J172,0)</f>
        <v>0</v>
      </c>
      <c r="BJ172" s="105" t="s">
        <v>141</v>
      </c>
      <c r="BK172" s="282">
        <f>ROUND(I172*H172,2)</f>
        <v>0</v>
      </c>
      <c r="BL172" s="105" t="s">
        <v>188</v>
      </c>
      <c r="BM172" s="281" t="s">
        <v>275</v>
      </c>
    </row>
    <row r="173" spans="1:65" s="128" customFormat="1" ht="11.25" x14ac:dyDescent="0.2">
      <c r="A173" s="122"/>
      <c r="B173" s="123"/>
      <c r="C173" s="122"/>
      <c r="D173" s="283" t="s">
        <v>143</v>
      </c>
      <c r="E173" s="122"/>
      <c r="F173" s="284" t="s">
        <v>276</v>
      </c>
      <c r="G173" s="122"/>
      <c r="H173" s="122"/>
      <c r="I173" s="122"/>
      <c r="J173" s="122"/>
      <c r="K173" s="122"/>
      <c r="L173" s="123"/>
      <c r="M173" s="285"/>
      <c r="N173" s="286"/>
      <c r="O173" s="165"/>
      <c r="P173" s="165"/>
      <c r="Q173" s="165"/>
      <c r="R173" s="165"/>
      <c r="S173" s="165"/>
      <c r="T173" s="166"/>
      <c r="U173" s="122"/>
      <c r="V173" s="122"/>
      <c r="W173" s="122"/>
      <c r="X173" s="122"/>
      <c r="Y173" s="122"/>
      <c r="Z173" s="122"/>
      <c r="AA173" s="122"/>
      <c r="AB173" s="122"/>
      <c r="AC173" s="122"/>
      <c r="AD173" s="122"/>
      <c r="AE173" s="122"/>
      <c r="AT173" s="105" t="s">
        <v>143</v>
      </c>
      <c r="AU173" s="105" t="s">
        <v>141</v>
      </c>
    </row>
    <row r="174" spans="1:65" s="128" customFormat="1" ht="16.5" customHeight="1" x14ac:dyDescent="0.2">
      <c r="A174" s="122"/>
      <c r="B174" s="123"/>
      <c r="C174" s="304" t="s">
        <v>8</v>
      </c>
      <c r="D174" s="304" t="s">
        <v>243</v>
      </c>
      <c r="E174" s="305" t="s">
        <v>277</v>
      </c>
      <c r="F174" s="306" t="s">
        <v>278</v>
      </c>
      <c r="G174" s="307" t="s">
        <v>274</v>
      </c>
      <c r="H174" s="308">
        <v>1</v>
      </c>
      <c r="I174" s="8"/>
      <c r="J174" s="309">
        <f>ROUND(I174*H174,2)</f>
        <v>0</v>
      </c>
      <c r="K174" s="306" t="s">
        <v>139</v>
      </c>
      <c r="L174" s="310"/>
      <c r="M174" s="311" t="s">
        <v>3</v>
      </c>
      <c r="N174" s="312" t="s">
        <v>48</v>
      </c>
      <c r="O174" s="165"/>
      <c r="P174" s="279">
        <f>O174*H174</f>
        <v>0</v>
      </c>
      <c r="Q174" s="279">
        <v>1.4999999999999999E-4</v>
      </c>
      <c r="R174" s="279">
        <f>Q174*H174</f>
        <v>1.4999999999999999E-4</v>
      </c>
      <c r="S174" s="279">
        <v>0</v>
      </c>
      <c r="T174" s="280">
        <f>S174*H174</f>
        <v>0</v>
      </c>
      <c r="U174" s="122"/>
      <c r="V174" s="122"/>
      <c r="W174" s="122"/>
      <c r="X174" s="122"/>
      <c r="Y174" s="122"/>
      <c r="Z174" s="122"/>
      <c r="AA174" s="122"/>
      <c r="AB174" s="122"/>
      <c r="AC174" s="122"/>
      <c r="AD174" s="122"/>
      <c r="AE174" s="122"/>
      <c r="AR174" s="281" t="s">
        <v>246</v>
      </c>
      <c r="AT174" s="281" t="s">
        <v>243</v>
      </c>
      <c r="AU174" s="281" t="s">
        <v>141</v>
      </c>
      <c r="AY174" s="105" t="s">
        <v>132</v>
      </c>
      <c r="BE174" s="282">
        <f>IF(N174="základní",J174,0)</f>
        <v>0</v>
      </c>
      <c r="BF174" s="282">
        <f>IF(N174="snížená",J174,0)</f>
        <v>0</v>
      </c>
      <c r="BG174" s="282">
        <f>IF(N174="zákl. přenesená",J174,0)</f>
        <v>0</v>
      </c>
      <c r="BH174" s="282">
        <f>IF(N174="sníž. přenesená",J174,0)</f>
        <v>0</v>
      </c>
      <c r="BI174" s="282">
        <f>IF(N174="nulová",J174,0)</f>
        <v>0</v>
      </c>
      <c r="BJ174" s="105" t="s">
        <v>141</v>
      </c>
      <c r="BK174" s="282">
        <f>ROUND(I174*H174,2)</f>
        <v>0</v>
      </c>
      <c r="BL174" s="105" t="s">
        <v>188</v>
      </c>
      <c r="BM174" s="281" t="s">
        <v>279</v>
      </c>
    </row>
    <row r="175" spans="1:65" s="128" customFormat="1" ht="11.25" x14ac:dyDescent="0.2">
      <c r="A175" s="122"/>
      <c r="B175" s="123"/>
      <c r="C175" s="122"/>
      <c r="D175" s="283" t="s">
        <v>143</v>
      </c>
      <c r="E175" s="122"/>
      <c r="F175" s="284" t="s">
        <v>280</v>
      </c>
      <c r="G175" s="122"/>
      <c r="H175" s="122"/>
      <c r="I175" s="122"/>
      <c r="J175" s="122"/>
      <c r="K175" s="122"/>
      <c r="L175" s="123"/>
      <c r="M175" s="285"/>
      <c r="N175" s="286"/>
      <c r="O175" s="165"/>
      <c r="P175" s="165"/>
      <c r="Q175" s="165"/>
      <c r="R175" s="165"/>
      <c r="S175" s="165"/>
      <c r="T175" s="166"/>
      <c r="U175" s="122"/>
      <c r="V175" s="122"/>
      <c r="W175" s="122"/>
      <c r="X175" s="122"/>
      <c r="Y175" s="122"/>
      <c r="Z175" s="122"/>
      <c r="AA175" s="122"/>
      <c r="AB175" s="122"/>
      <c r="AC175" s="122"/>
      <c r="AD175" s="122"/>
      <c r="AE175" s="122"/>
      <c r="AT175" s="105" t="s">
        <v>143</v>
      </c>
      <c r="AU175" s="105" t="s">
        <v>141</v>
      </c>
    </row>
    <row r="176" spans="1:65" s="128" customFormat="1" ht="16.5" customHeight="1" x14ac:dyDescent="0.2">
      <c r="A176" s="122"/>
      <c r="B176" s="123"/>
      <c r="C176" s="271" t="s">
        <v>281</v>
      </c>
      <c r="D176" s="271" t="s">
        <v>135</v>
      </c>
      <c r="E176" s="272" t="s">
        <v>282</v>
      </c>
      <c r="F176" s="273" t="s">
        <v>283</v>
      </c>
      <c r="G176" s="274" t="s">
        <v>274</v>
      </c>
      <c r="H176" s="275">
        <v>4</v>
      </c>
      <c r="I176" s="5"/>
      <c r="J176" s="276">
        <f>ROUND(I176*H176,2)</f>
        <v>0</v>
      </c>
      <c r="K176" s="273" t="s">
        <v>139</v>
      </c>
      <c r="L176" s="123"/>
      <c r="M176" s="277" t="s">
        <v>3</v>
      </c>
      <c r="N176" s="278" t="s">
        <v>48</v>
      </c>
      <c r="O176" s="165"/>
      <c r="P176" s="279">
        <f>O176*H176</f>
        <v>0</v>
      </c>
      <c r="Q176" s="279">
        <v>0</v>
      </c>
      <c r="R176" s="279">
        <f>Q176*H176</f>
        <v>0</v>
      </c>
      <c r="S176" s="279">
        <v>0</v>
      </c>
      <c r="T176" s="280">
        <f>S176*H176</f>
        <v>0</v>
      </c>
      <c r="U176" s="122"/>
      <c r="V176" s="122"/>
      <c r="W176" s="122"/>
      <c r="X176" s="122"/>
      <c r="Y176" s="122"/>
      <c r="Z176" s="122"/>
      <c r="AA176" s="122"/>
      <c r="AB176" s="122"/>
      <c r="AC176" s="122"/>
      <c r="AD176" s="122"/>
      <c r="AE176" s="122"/>
      <c r="AR176" s="281" t="s">
        <v>188</v>
      </c>
      <c r="AT176" s="281" t="s">
        <v>135</v>
      </c>
      <c r="AU176" s="281" t="s">
        <v>141</v>
      </c>
      <c r="AY176" s="105" t="s">
        <v>132</v>
      </c>
      <c r="BE176" s="282">
        <f>IF(N176="základní",J176,0)</f>
        <v>0</v>
      </c>
      <c r="BF176" s="282">
        <f>IF(N176="snížená",J176,0)</f>
        <v>0</v>
      </c>
      <c r="BG176" s="282">
        <f>IF(N176="zákl. přenesená",J176,0)</f>
        <v>0</v>
      </c>
      <c r="BH176" s="282">
        <f>IF(N176="sníž. přenesená",J176,0)</f>
        <v>0</v>
      </c>
      <c r="BI176" s="282">
        <f>IF(N176="nulová",J176,0)</f>
        <v>0</v>
      </c>
      <c r="BJ176" s="105" t="s">
        <v>141</v>
      </c>
      <c r="BK176" s="282">
        <f>ROUND(I176*H176,2)</f>
        <v>0</v>
      </c>
      <c r="BL176" s="105" t="s">
        <v>188</v>
      </c>
      <c r="BM176" s="281" t="s">
        <v>284</v>
      </c>
    </row>
    <row r="177" spans="1:65" s="128" customFormat="1" ht="11.25" x14ac:dyDescent="0.2">
      <c r="A177" s="122"/>
      <c r="B177" s="123"/>
      <c r="C177" s="122"/>
      <c r="D177" s="283" t="s">
        <v>143</v>
      </c>
      <c r="E177" s="122"/>
      <c r="F177" s="284" t="s">
        <v>285</v>
      </c>
      <c r="G177" s="122"/>
      <c r="H177" s="122"/>
      <c r="I177" s="122"/>
      <c r="J177" s="122"/>
      <c r="K177" s="122"/>
      <c r="L177" s="123"/>
      <c r="M177" s="285"/>
      <c r="N177" s="286"/>
      <c r="O177" s="165"/>
      <c r="P177" s="165"/>
      <c r="Q177" s="165"/>
      <c r="R177" s="165"/>
      <c r="S177" s="165"/>
      <c r="T177" s="166"/>
      <c r="U177" s="122"/>
      <c r="V177" s="122"/>
      <c r="W177" s="122"/>
      <c r="X177" s="122"/>
      <c r="Y177" s="122"/>
      <c r="Z177" s="122"/>
      <c r="AA177" s="122"/>
      <c r="AB177" s="122"/>
      <c r="AC177" s="122"/>
      <c r="AD177" s="122"/>
      <c r="AE177" s="122"/>
      <c r="AT177" s="105" t="s">
        <v>143</v>
      </c>
      <c r="AU177" s="105" t="s">
        <v>141</v>
      </c>
    </row>
    <row r="178" spans="1:65" s="128" customFormat="1" ht="16.5" customHeight="1" x14ac:dyDescent="0.2">
      <c r="A178" s="122"/>
      <c r="B178" s="123"/>
      <c r="C178" s="304" t="s">
        <v>286</v>
      </c>
      <c r="D178" s="304" t="s">
        <v>243</v>
      </c>
      <c r="E178" s="305" t="s">
        <v>287</v>
      </c>
      <c r="F178" s="306" t="s">
        <v>288</v>
      </c>
      <c r="G178" s="307" t="s">
        <v>274</v>
      </c>
      <c r="H178" s="308">
        <v>4</v>
      </c>
      <c r="I178" s="8"/>
      <c r="J178" s="309">
        <f>ROUND(I178*H178,2)</f>
        <v>0</v>
      </c>
      <c r="K178" s="306" t="s">
        <v>139</v>
      </c>
      <c r="L178" s="310"/>
      <c r="M178" s="311" t="s">
        <v>3</v>
      </c>
      <c r="N178" s="312" t="s">
        <v>48</v>
      </c>
      <c r="O178" s="165"/>
      <c r="P178" s="279">
        <f>O178*H178</f>
        <v>0</v>
      </c>
      <c r="Q178" s="279">
        <v>1.1999999999999999E-3</v>
      </c>
      <c r="R178" s="279">
        <f>Q178*H178</f>
        <v>4.7999999999999996E-3</v>
      </c>
      <c r="S178" s="279">
        <v>0</v>
      </c>
      <c r="T178" s="280">
        <f>S178*H178</f>
        <v>0</v>
      </c>
      <c r="U178" s="122"/>
      <c r="V178" s="122"/>
      <c r="W178" s="122"/>
      <c r="X178" s="122"/>
      <c r="Y178" s="122"/>
      <c r="Z178" s="122"/>
      <c r="AA178" s="122"/>
      <c r="AB178" s="122"/>
      <c r="AC178" s="122"/>
      <c r="AD178" s="122"/>
      <c r="AE178" s="122"/>
      <c r="AR178" s="281" t="s">
        <v>246</v>
      </c>
      <c r="AT178" s="281" t="s">
        <v>243</v>
      </c>
      <c r="AU178" s="281" t="s">
        <v>141</v>
      </c>
      <c r="AY178" s="105" t="s">
        <v>132</v>
      </c>
      <c r="BE178" s="282">
        <f>IF(N178="základní",J178,0)</f>
        <v>0</v>
      </c>
      <c r="BF178" s="282">
        <f>IF(N178="snížená",J178,0)</f>
        <v>0</v>
      </c>
      <c r="BG178" s="282">
        <f>IF(N178="zákl. přenesená",J178,0)</f>
        <v>0</v>
      </c>
      <c r="BH178" s="282">
        <f>IF(N178="sníž. přenesená",J178,0)</f>
        <v>0</v>
      </c>
      <c r="BI178" s="282">
        <f>IF(N178="nulová",J178,0)</f>
        <v>0</v>
      </c>
      <c r="BJ178" s="105" t="s">
        <v>141</v>
      </c>
      <c r="BK178" s="282">
        <f>ROUND(I178*H178,2)</f>
        <v>0</v>
      </c>
      <c r="BL178" s="105" t="s">
        <v>188</v>
      </c>
      <c r="BM178" s="281" t="s">
        <v>289</v>
      </c>
    </row>
    <row r="179" spans="1:65" s="128" customFormat="1" ht="11.25" x14ac:dyDescent="0.2">
      <c r="A179" s="122"/>
      <c r="B179" s="123"/>
      <c r="C179" s="122"/>
      <c r="D179" s="283" t="s">
        <v>143</v>
      </c>
      <c r="E179" s="122"/>
      <c r="F179" s="284" t="s">
        <v>290</v>
      </c>
      <c r="G179" s="122"/>
      <c r="H179" s="122"/>
      <c r="I179" s="122"/>
      <c r="J179" s="122"/>
      <c r="K179" s="122"/>
      <c r="L179" s="123"/>
      <c r="M179" s="285"/>
      <c r="N179" s="286"/>
      <c r="O179" s="165"/>
      <c r="P179" s="165"/>
      <c r="Q179" s="165"/>
      <c r="R179" s="165"/>
      <c r="S179" s="165"/>
      <c r="T179" s="166"/>
      <c r="U179" s="122"/>
      <c r="V179" s="122"/>
      <c r="W179" s="122"/>
      <c r="X179" s="122"/>
      <c r="Y179" s="122"/>
      <c r="Z179" s="122"/>
      <c r="AA179" s="122"/>
      <c r="AB179" s="122"/>
      <c r="AC179" s="122"/>
      <c r="AD179" s="122"/>
      <c r="AE179" s="122"/>
      <c r="AT179" s="105" t="s">
        <v>143</v>
      </c>
      <c r="AU179" s="105" t="s">
        <v>141</v>
      </c>
    </row>
    <row r="180" spans="1:65" s="128" customFormat="1" ht="16.5" customHeight="1" x14ac:dyDescent="0.2">
      <c r="A180" s="122"/>
      <c r="B180" s="123"/>
      <c r="C180" s="271" t="s">
        <v>291</v>
      </c>
      <c r="D180" s="271" t="s">
        <v>135</v>
      </c>
      <c r="E180" s="272" t="s">
        <v>292</v>
      </c>
      <c r="F180" s="273" t="s">
        <v>293</v>
      </c>
      <c r="G180" s="274" t="s">
        <v>274</v>
      </c>
      <c r="H180" s="275">
        <v>1</v>
      </c>
      <c r="I180" s="5"/>
      <c r="J180" s="276">
        <f>ROUND(I180*H180,2)</f>
        <v>0</v>
      </c>
      <c r="K180" s="273" t="s">
        <v>139</v>
      </c>
      <c r="L180" s="123"/>
      <c r="M180" s="277" t="s">
        <v>3</v>
      </c>
      <c r="N180" s="278" t="s">
        <v>48</v>
      </c>
      <c r="O180" s="165"/>
      <c r="P180" s="279">
        <f>O180*H180</f>
        <v>0</v>
      </c>
      <c r="Q180" s="279">
        <v>0</v>
      </c>
      <c r="R180" s="279">
        <f>Q180*H180</f>
        <v>0</v>
      </c>
      <c r="S180" s="279">
        <v>0</v>
      </c>
      <c r="T180" s="280">
        <f>S180*H180</f>
        <v>0</v>
      </c>
      <c r="U180" s="122"/>
      <c r="V180" s="122"/>
      <c r="W180" s="122"/>
      <c r="X180" s="122"/>
      <c r="Y180" s="122"/>
      <c r="Z180" s="122"/>
      <c r="AA180" s="122"/>
      <c r="AB180" s="122"/>
      <c r="AC180" s="122"/>
      <c r="AD180" s="122"/>
      <c r="AE180" s="122"/>
      <c r="AR180" s="281" t="s">
        <v>188</v>
      </c>
      <c r="AT180" s="281" t="s">
        <v>135</v>
      </c>
      <c r="AU180" s="281" t="s">
        <v>141</v>
      </c>
      <c r="AY180" s="105" t="s">
        <v>132</v>
      </c>
      <c r="BE180" s="282">
        <f>IF(N180="základní",J180,0)</f>
        <v>0</v>
      </c>
      <c r="BF180" s="282">
        <f>IF(N180="snížená",J180,0)</f>
        <v>0</v>
      </c>
      <c r="BG180" s="282">
        <f>IF(N180="zákl. přenesená",J180,0)</f>
        <v>0</v>
      </c>
      <c r="BH180" s="282">
        <f>IF(N180="sníž. přenesená",J180,0)</f>
        <v>0</v>
      </c>
      <c r="BI180" s="282">
        <f>IF(N180="nulová",J180,0)</f>
        <v>0</v>
      </c>
      <c r="BJ180" s="105" t="s">
        <v>141</v>
      </c>
      <c r="BK180" s="282">
        <f>ROUND(I180*H180,2)</f>
        <v>0</v>
      </c>
      <c r="BL180" s="105" t="s">
        <v>188</v>
      </c>
      <c r="BM180" s="281" t="s">
        <v>294</v>
      </c>
    </row>
    <row r="181" spans="1:65" s="128" customFormat="1" ht="11.25" x14ac:dyDescent="0.2">
      <c r="A181" s="122"/>
      <c r="B181" s="123"/>
      <c r="C181" s="122"/>
      <c r="D181" s="283" t="s">
        <v>143</v>
      </c>
      <c r="E181" s="122"/>
      <c r="F181" s="284" t="s">
        <v>295</v>
      </c>
      <c r="G181" s="122"/>
      <c r="H181" s="122"/>
      <c r="I181" s="122"/>
      <c r="J181" s="122"/>
      <c r="K181" s="122"/>
      <c r="L181" s="123"/>
      <c r="M181" s="285"/>
      <c r="N181" s="286"/>
      <c r="O181" s="165"/>
      <c r="P181" s="165"/>
      <c r="Q181" s="165"/>
      <c r="R181" s="165"/>
      <c r="S181" s="165"/>
      <c r="T181" s="166"/>
      <c r="U181" s="122"/>
      <c r="V181" s="122"/>
      <c r="W181" s="122"/>
      <c r="X181" s="122"/>
      <c r="Y181" s="122"/>
      <c r="Z181" s="122"/>
      <c r="AA181" s="122"/>
      <c r="AB181" s="122"/>
      <c r="AC181" s="122"/>
      <c r="AD181" s="122"/>
      <c r="AE181" s="122"/>
      <c r="AT181" s="105" t="s">
        <v>143</v>
      </c>
      <c r="AU181" s="105" t="s">
        <v>141</v>
      </c>
    </row>
    <row r="182" spans="1:65" s="128" customFormat="1" ht="16.5" customHeight="1" x14ac:dyDescent="0.2">
      <c r="A182" s="122"/>
      <c r="B182" s="123"/>
      <c r="C182" s="304" t="s">
        <v>296</v>
      </c>
      <c r="D182" s="304" t="s">
        <v>243</v>
      </c>
      <c r="E182" s="305" t="s">
        <v>297</v>
      </c>
      <c r="F182" s="306" t="s">
        <v>298</v>
      </c>
      <c r="G182" s="307" t="s">
        <v>274</v>
      </c>
      <c r="H182" s="308">
        <v>1</v>
      </c>
      <c r="I182" s="8"/>
      <c r="J182" s="309">
        <f>ROUND(I182*H182,2)</f>
        <v>0</v>
      </c>
      <c r="K182" s="306" t="s">
        <v>139</v>
      </c>
      <c r="L182" s="310"/>
      <c r="M182" s="311" t="s">
        <v>3</v>
      </c>
      <c r="N182" s="312" t="s">
        <v>48</v>
      </c>
      <c r="O182" s="165"/>
      <c r="P182" s="279">
        <f>O182*H182</f>
        <v>0</v>
      </c>
      <c r="Q182" s="279">
        <v>1.4999999999999999E-4</v>
      </c>
      <c r="R182" s="279">
        <f>Q182*H182</f>
        <v>1.4999999999999999E-4</v>
      </c>
      <c r="S182" s="279">
        <v>0</v>
      </c>
      <c r="T182" s="280">
        <f>S182*H182</f>
        <v>0</v>
      </c>
      <c r="U182" s="122"/>
      <c r="V182" s="122"/>
      <c r="W182" s="122"/>
      <c r="X182" s="122"/>
      <c r="Y182" s="122"/>
      <c r="Z182" s="122"/>
      <c r="AA182" s="122"/>
      <c r="AB182" s="122"/>
      <c r="AC182" s="122"/>
      <c r="AD182" s="122"/>
      <c r="AE182" s="122"/>
      <c r="AR182" s="281" t="s">
        <v>246</v>
      </c>
      <c r="AT182" s="281" t="s">
        <v>243</v>
      </c>
      <c r="AU182" s="281" t="s">
        <v>141</v>
      </c>
      <c r="AY182" s="105" t="s">
        <v>132</v>
      </c>
      <c r="BE182" s="282">
        <f>IF(N182="základní",J182,0)</f>
        <v>0</v>
      </c>
      <c r="BF182" s="282">
        <f>IF(N182="snížená",J182,0)</f>
        <v>0</v>
      </c>
      <c r="BG182" s="282">
        <f>IF(N182="zákl. přenesená",J182,0)</f>
        <v>0</v>
      </c>
      <c r="BH182" s="282">
        <f>IF(N182="sníž. přenesená",J182,0)</f>
        <v>0</v>
      </c>
      <c r="BI182" s="282">
        <f>IF(N182="nulová",J182,0)</f>
        <v>0</v>
      </c>
      <c r="BJ182" s="105" t="s">
        <v>141</v>
      </c>
      <c r="BK182" s="282">
        <f>ROUND(I182*H182,2)</f>
        <v>0</v>
      </c>
      <c r="BL182" s="105" t="s">
        <v>188</v>
      </c>
      <c r="BM182" s="281" t="s">
        <v>299</v>
      </c>
    </row>
    <row r="183" spans="1:65" s="128" customFormat="1" ht="11.25" x14ac:dyDescent="0.2">
      <c r="A183" s="122"/>
      <c r="B183" s="123"/>
      <c r="C183" s="122"/>
      <c r="D183" s="283" t="s">
        <v>143</v>
      </c>
      <c r="E183" s="122"/>
      <c r="F183" s="284" t="s">
        <v>300</v>
      </c>
      <c r="G183" s="122"/>
      <c r="H183" s="122"/>
      <c r="I183" s="122"/>
      <c r="J183" s="122"/>
      <c r="K183" s="122"/>
      <c r="L183" s="123"/>
      <c r="M183" s="285"/>
      <c r="N183" s="286"/>
      <c r="O183" s="165"/>
      <c r="P183" s="165"/>
      <c r="Q183" s="165"/>
      <c r="R183" s="165"/>
      <c r="S183" s="165"/>
      <c r="T183" s="166"/>
      <c r="U183" s="122"/>
      <c r="V183" s="122"/>
      <c r="W183" s="122"/>
      <c r="X183" s="122"/>
      <c r="Y183" s="122"/>
      <c r="Z183" s="122"/>
      <c r="AA183" s="122"/>
      <c r="AB183" s="122"/>
      <c r="AC183" s="122"/>
      <c r="AD183" s="122"/>
      <c r="AE183" s="122"/>
      <c r="AT183" s="105" t="s">
        <v>143</v>
      </c>
      <c r="AU183" s="105" t="s">
        <v>141</v>
      </c>
    </row>
    <row r="184" spans="1:65" s="128" customFormat="1" ht="16.5" customHeight="1" x14ac:dyDescent="0.2">
      <c r="A184" s="122"/>
      <c r="B184" s="123"/>
      <c r="C184" s="271" t="s">
        <v>301</v>
      </c>
      <c r="D184" s="271" t="s">
        <v>135</v>
      </c>
      <c r="E184" s="272" t="s">
        <v>302</v>
      </c>
      <c r="F184" s="273" t="s">
        <v>303</v>
      </c>
      <c r="G184" s="274" t="s">
        <v>274</v>
      </c>
      <c r="H184" s="275">
        <v>1</v>
      </c>
      <c r="I184" s="5"/>
      <c r="J184" s="276">
        <f>ROUND(I184*H184,2)</f>
        <v>0</v>
      </c>
      <c r="K184" s="273" t="s">
        <v>139</v>
      </c>
      <c r="L184" s="123"/>
      <c r="M184" s="277" t="s">
        <v>3</v>
      </c>
      <c r="N184" s="278" t="s">
        <v>48</v>
      </c>
      <c r="O184" s="165"/>
      <c r="P184" s="279">
        <f>O184*H184</f>
        <v>0</v>
      </c>
      <c r="Q184" s="279">
        <v>0</v>
      </c>
      <c r="R184" s="279">
        <f>Q184*H184</f>
        <v>0</v>
      </c>
      <c r="S184" s="279">
        <v>0</v>
      </c>
      <c r="T184" s="280">
        <f>S184*H184</f>
        <v>0</v>
      </c>
      <c r="U184" s="122"/>
      <c r="V184" s="122"/>
      <c r="W184" s="122"/>
      <c r="X184" s="122"/>
      <c r="Y184" s="122"/>
      <c r="Z184" s="122"/>
      <c r="AA184" s="122"/>
      <c r="AB184" s="122"/>
      <c r="AC184" s="122"/>
      <c r="AD184" s="122"/>
      <c r="AE184" s="122"/>
      <c r="AR184" s="281" t="s">
        <v>188</v>
      </c>
      <c r="AT184" s="281" t="s">
        <v>135</v>
      </c>
      <c r="AU184" s="281" t="s">
        <v>141</v>
      </c>
      <c r="AY184" s="105" t="s">
        <v>132</v>
      </c>
      <c r="BE184" s="282">
        <f>IF(N184="základní",J184,0)</f>
        <v>0</v>
      </c>
      <c r="BF184" s="282">
        <f>IF(N184="snížená",J184,0)</f>
        <v>0</v>
      </c>
      <c r="BG184" s="282">
        <f>IF(N184="zákl. přenesená",J184,0)</f>
        <v>0</v>
      </c>
      <c r="BH184" s="282">
        <f>IF(N184="sníž. přenesená",J184,0)</f>
        <v>0</v>
      </c>
      <c r="BI184" s="282">
        <f>IF(N184="nulová",J184,0)</f>
        <v>0</v>
      </c>
      <c r="BJ184" s="105" t="s">
        <v>141</v>
      </c>
      <c r="BK184" s="282">
        <f>ROUND(I184*H184,2)</f>
        <v>0</v>
      </c>
      <c r="BL184" s="105" t="s">
        <v>188</v>
      </c>
      <c r="BM184" s="281" t="s">
        <v>304</v>
      </c>
    </row>
    <row r="185" spans="1:65" s="128" customFormat="1" ht="11.25" x14ac:dyDescent="0.2">
      <c r="A185" s="122"/>
      <c r="B185" s="123"/>
      <c r="C185" s="122"/>
      <c r="D185" s="283" t="s">
        <v>143</v>
      </c>
      <c r="E185" s="122"/>
      <c r="F185" s="284" t="s">
        <v>305</v>
      </c>
      <c r="G185" s="122"/>
      <c r="H185" s="122"/>
      <c r="I185" s="122"/>
      <c r="J185" s="122"/>
      <c r="K185" s="122"/>
      <c r="L185" s="123"/>
      <c r="M185" s="285"/>
      <c r="N185" s="286"/>
      <c r="O185" s="165"/>
      <c r="P185" s="165"/>
      <c r="Q185" s="165"/>
      <c r="R185" s="165"/>
      <c r="S185" s="165"/>
      <c r="T185" s="166"/>
      <c r="U185" s="122"/>
      <c r="V185" s="122"/>
      <c r="W185" s="122"/>
      <c r="X185" s="122"/>
      <c r="Y185" s="122"/>
      <c r="Z185" s="122"/>
      <c r="AA185" s="122"/>
      <c r="AB185" s="122"/>
      <c r="AC185" s="122"/>
      <c r="AD185" s="122"/>
      <c r="AE185" s="122"/>
      <c r="AT185" s="105" t="s">
        <v>143</v>
      </c>
      <c r="AU185" s="105" t="s">
        <v>141</v>
      </c>
    </row>
    <row r="186" spans="1:65" s="128" customFormat="1" ht="16.5" customHeight="1" x14ac:dyDescent="0.2">
      <c r="A186" s="122"/>
      <c r="B186" s="123"/>
      <c r="C186" s="304" t="s">
        <v>306</v>
      </c>
      <c r="D186" s="304" t="s">
        <v>243</v>
      </c>
      <c r="E186" s="305" t="s">
        <v>307</v>
      </c>
      <c r="F186" s="306" t="s">
        <v>308</v>
      </c>
      <c r="G186" s="307" t="s">
        <v>274</v>
      </c>
      <c r="H186" s="308">
        <v>1</v>
      </c>
      <c r="I186" s="8"/>
      <c r="J186" s="309">
        <f>ROUND(I186*H186,2)</f>
        <v>0</v>
      </c>
      <c r="K186" s="306" t="s">
        <v>3</v>
      </c>
      <c r="L186" s="310"/>
      <c r="M186" s="311" t="s">
        <v>3</v>
      </c>
      <c r="N186" s="312" t="s">
        <v>48</v>
      </c>
      <c r="O186" s="165"/>
      <c r="P186" s="279">
        <f>O186*H186</f>
        <v>0</v>
      </c>
      <c r="Q186" s="279">
        <v>2.2000000000000001E-3</v>
      </c>
      <c r="R186" s="279">
        <f>Q186*H186</f>
        <v>2.2000000000000001E-3</v>
      </c>
      <c r="S186" s="279">
        <v>0</v>
      </c>
      <c r="T186" s="280">
        <f>S186*H186</f>
        <v>0</v>
      </c>
      <c r="U186" s="122"/>
      <c r="V186" s="122"/>
      <c r="W186" s="122"/>
      <c r="X186" s="122"/>
      <c r="Y186" s="122"/>
      <c r="Z186" s="122"/>
      <c r="AA186" s="122"/>
      <c r="AB186" s="122"/>
      <c r="AC186" s="122"/>
      <c r="AD186" s="122"/>
      <c r="AE186" s="122"/>
      <c r="AR186" s="281" t="s">
        <v>246</v>
      </c>
      <c r="AT186" s="281" t="s">
        <v>243</v>
      </c>
      <c r="AU186" s="281" t="s">
        <v>141</v>
      </c>
      <c r="AY186" s="105" t="s">
        <v>132</v>
      </c>
      <c r="BE186" s="282">
        <f>IF(N186="základní",J186,0)</f>
        <v>0</v>
      </c>
      <c r="BF186" s="282">
        <f>IF(N186="snížená",J186,0)</f>
        <v>0</v>
      </c>
      <c r="BG186" s="282">
        <f>IF(N186="zákl. přenesená",J186,0)</f>
        <v>0</v>
      </c>
      <c r="BH186" s="282">
        <f>IF(N186="sníž. přenesená",J186,0)</f>
        <v>0</v>
      </c>
      <c r="BI186" s="282">
        <f>IF(N186="nulová",J186,0)</f>
        <v>0</v>
      </c>
      <c r="BJ186" s="105" t="s">
        <v>141</v>
      </c>
      <c r="BK186" s="282">
        <f>ROUND(I186*H186,2)</f>
        <v>0</v>
      </c>
      <c r="BL186" s="105" t="s">
        <v>188</v>
      </c>
      <c r="BM186" s="281" t="s">
        <v>309</v>
      </c>
    </row>
    <row r="187" spans="1:65" s="128" customFormat="1" ht="16.5" customHeight="1" x14ac:dyDescent="0.2">
      <c r="A187" s="122"/>
      <c r="B187" s="123"/>
      <c r="C187" s="271" t="s">
        <v>310</v>
      </c>
      <c r="D187" s="271" t="s">
        <v>135</v>
      </c>
      <c r="E187" s="272" t="s">
        <v>311</v>
      </c>
      <c r="F187" s="273" t="s">
        <v>312</v>
      </c>
      <c r="G187" s="274" t="s">
        <v>274</v>
      </c>
      <c r="H187" s="275">
        <v>1</v>
      </c>
      <c r="I187" s="5"/>
      <c r="J187" s="276">
        <f>ROUND(I187*H187,2)</f>
        <v>0</v>
      </c>
      <c r="K187" s="273" t="s">
        <v>139</v>
      </c>
      <c r="L187" s="123"/>
      <c r="M187" s="277" t="s">
        <v>3</v>
      </c>
      <c r="N187" s="278" t="s">
        <v>48</v>
      </c>
      <c r="O187" s="165"/>
      <c r="P187" s="279">
        <f>O187*H187</f>
        <v>0</v>
      </c>
      <c r="Q187" s="279">
        <v>0</v>
      </c>
      <c r="R187" s="279">
        <f>Q187*H187</f>
        <v>0</v>
      </c>
      <c r="S187" s="279">
        <v>0</v>
      </c>
      <c r="T187" s="280">
        <f>S187*H187</f>
        <v>0</v>
      </c>
      <c r="U187" s="122"/>
      <c r="V187" s="122"/>
      <c r="W187" s="122"/>
      <c r="X187" s="122"/>
      <c r="Y187" s="122"/>
      <c r="Z187" s="122"/>
      <c r="AA187" s="122"/>
      <c r="AB187" s="122"/>
      <c r="AC187" s="122"/>
      <c r="AD187" s="122"/>
      <c r="AE187" s="122"/>
      <c r="AR187" s="281" t="s">
        <v>188</v>
      </c>
      <c r="AT187" s="281" t="s">
        <v>135</v>
      </c>
      <c r="AU187" s="281" t="s">
        <v>141</v>
      </c>
      <c r="AY187" s="105" t="s">
        <v>132</v>
      </c>
      <c r="BE187" s="282">
        <f>IF(N187="základní",J187,0)</f>
        <v>0</v>
      </c>
      <c r="BF187" s="282">
        <f>IF(N187="snížená",J187,0)</f>
        <v>0</v>
      </c>
      <c r="BG187" s="282">
        <f>IF(N187="zákl. přenesená",J187,0)</f>
        <v>0</v>
      </c>
      <c r="BH187" s="282">
        <f>IF(N187="sníž. přenesená",J187,0)</f>
        <v>0</v>
      </c>
      <c r="BI187" s="282">
        <f>IF(N187="nulová",J187,0)</f>
        <v>0</v>
      </c>
      <c r="BJ187" s="105" t="s">
        <v>141</v>
      </c>
      <c r="BK187" s="282">
        <f>ROUND(I187*H187,2)</f>
        <v>0</v>
      </c>
      <c r="BL187" s="105" t="s">
        <v>188</v>
      </c>
      <c r="BM187" s="281" t="s">
        <v>313</v>
      </c>
    </row>
    <row r="188" spans="1:65" s="128" customFormat="1" ht="11.25" x14ac:dyDescent="0.2">
      <c r="A188" s="122"/>
      <c r="B188" s="123"/>
      <c r="C188" s="122"/>
      <c r="D188" s="283" t="s">
        <v>143</v>
      </c>
      <c r="E188" s="122"/>
      <c r="F188" s="284" t="s">
        <v>314</v>
      </c>
      <c r="G188" s="122"/>
      <c r="H188" s="122"/>
      <c r="I188" s="122"/>
      <c r="J188" s="122"/>
      <c r="K188" s="122"/>
      <c r="L188" s="123"/>
      <c r="M188" s="285"/>
      <c r="N188" s="286"/>
      <c r="O188" s="165"/>
      <c r="P188" s="165"/>
      <c r="Q188" s="165"/>
      <c r="R188" s="165"/>
      <c r="S188" s="165"/>
      <c r="T188" s="166"/>
      <c r="U188" s="122"/>
      <c r="V188" s="122"/>
      <c r="W188" s="122"/>
      <c r="X188" s="122"/>
      <c r="Y188" s="122"/>
      <c r="Z188" s="122"/>
      <c r="AA188" s="122"/>
      <c r="AB188" s="122"/>
      <c r="AC188" s="122"/>
      <c r="AD188" s="122"/>
      <c r="AE188" s="122"/>
      <c r="AT188" s="105" t="s">
        <v>143</v>
      </c>
      <c r="AU188" s="105" t="s">
        <v>141</v>
      </c>
    </row>
    <row r="189" spans="1:65" s="128" customFormat="1" ht="16.5" customHeight="1" x14ac:dyDescent="0.2">
      <c r="A189" s="122"/>
      <c r="B189" s="123"/>
      <c r="C189" s="304" t="s">
        <v>315</v>
      </c>
      <c r="D189" s="304" t="s">
        <v>243</v>
      </c>
      <c r="E189" s="305" t="s">
        <v>316</v>
      </c>
      <c r="F189" s="306" t="s">
        <v>317</v>
      </c>
      <c r="G189" s="307" t="s">
        <v>274</v>
      </c>
      <c r="H189" s="308">
        <v>1</v>
      </c>
      <c r="I189" s="8"/>
      <c r="J189" s="309">
        <f>ROUND(I189*H189,2)</f>
        <v>0</v>
      </c>
      <c r="K189" s="306" t="s">
        <v>139</v>
      </c>
      <c r="L189" s="310"/>
      <c r="M189" s="311" t="s">
        <v>3</v>
      </c>
      <c r="N189" s="312" t="s">
        <v>48</v>
      </c>
      <c r="O189" s="165"/>
      <c r="P189" s="279">
        <f>O189*H189</f>
        <v>0</v>
      </c>
      <c r="Q189" s="279">
        <v>2.0000000000000001E-4</v>
      </c>
      <c r="R189" s="279">
        <f>Q189*H189</f>
        <v>2.0000000000000001E-4</v>
      </c>
      <c r="S189" s="279">
        <v>0</v>
      </c>
      <c r="T189" s="280">
        <f>S189*H189</f>
        <v>0</v>
      </c>
      <c r="U189" s="122"/>
      <c r="V189" s="122"/>
      <c r="W189" s="122"/>
      <c r="X189" s="122"/>
      <c r="Y189" s="122"/>
      <c r="Z189" s="122"/>
      <c r="AA189" s="122"/>
      <c r="AB189" s="122"/>
      <c r="AC189" s="122"/>
      <c r="AD189" s="122"/>
      <c r="AE189" s="122"/>
      <c r="AR189" s="281" t="s">
        <v>246</v>
      </c>
      <c r="AT189" s="281" t="s">
        <v>243</v>
      </c>
      <c r="AU189" s="281" t="s">
        <v>141</v>
      </c>
      <c r="AY189" s="105" t="s">
        <v>132</v>
      </c>
      <c r="BE189" s="282">
        <f>IF(N189="základní",J189,0)</f>
        <v>0</v>
      </c>
      <c r="BF189" s="282">
        <f>IF(N189="snížená",J189,0)</f>
        <v>0</v>
      </c>
      <c r="BG189" s="282">
        <f>IF(N189="zákl. přenesená",J189,0)</f>
        <v>0</v>
      </c>
      <c r="BH189" s="282">
        <f>IF(N189="sníž. přenesená",J189,0)</f>
        <v>0</v>
      </c>
      <c r="BI189" s="282">
        <f>IF(N189="nulová",J189,0)</f>
        <v>0</v>
      </c>
      <c r="BJ189" s="105" t="s">
        <v>141</v>
      </c>
      <c r="BK189" s="282">
        <f>ROUND(I189*H189,2)</f>
        <v>0</v>
      </c>
      <c r="BL189" s="105" t="s">
        <v>188</v>
      </c>
      <c r="BM189" s="281" t="s">
        <v>318</v>
      </c>
    </row>
    <row r="190" spans="1:65" s="128" customFormat="1" ht="11.25" x14ac:dyDescent="0.2">
      <c r="A190" s="122"/>
      <c r="B190" s="123"/>
      <c r="C190" s="122"/>
      <c r="D190" s="283" t="s">
        <v>143</v>
      </c>
      <c r="E190" s="122"/>
      <c r="F190" s="284" t="s">
        <v>319</v>
      </c>
      <c r="G190" s="122"/>
      <c r="H190" s="122"/>
      <c r="I190" s="122"/>
      <c r="J190" s="122"/>
      <c r="K190" s="122"/>
      <c r="L190" s="123"/>
      <c r="M190" s="285"/>
      <c r="N190" s="286"/>
      <c r="O190" s="165"/>
      <c r="P190" s="165"/>
      <c r="Q190" s="165"/>
      <c r="R190" s="165"/>
      <c r="S190" s="165"/>
      <c r="T190" s="166"/>
      <c r="U190" s="122"/>
      <c r="V190" s="122"/>
      <c r="W190" s="122"/>
      <c r="X190" s="122"/>
      <c r="Y190" s="122"/>
      <c r="Z190" s="122"/>
      <c r="AA190" s="122"/>
      <c r="AB190" s="122"/>
      <c r="AC190" s="122"/>
      <c r="AD190" s="122"/>
      <c r="AE190" s="122"/>
      <c r="AT190" s="105" t="s">
        <v>143</v>
      </c>
      <c r="AU190" s="105" t="s">
        <v>141</v>
      </c>
    </row>
    <row r="191" spans="1:65" s="128" customFormat="1" ht="16.5" customHeight="1" x14ac:dyDescent="0.2">
      <c r="A191" s="122"/>
      <c r="B191" s="123"/>
      <c r="C191" s="271" t="s">
        <v>320</v>
      </c>
      <c r="D191" s="271" t="s">
        <v>135</v>
      </c>
      <c r="E191" s="272" t="s">
        <v>321</v>
      </c>
      <c r="F191" s="273" t="s">
        <v>322</v>
      </c>
      <c r="G191" s="274" t="s">
        <v>274</v>
      </c>
      <c r="H191" s="275">
        <v>1</v>
      </c>
      <c r="I191" s="5"/>
      <c r="J191" s="276">
        <f>ROUND(I191*H191,2)</f>
        <v>0</v>
      </c>
      <c r="K191" s="273" t="s">
        <v>139</v>
      </c>
      <c r="L191" s="123"/>
      <c r="M191" s="277" t="s">
        <v>3</v>
      </c>
      <c r="N191" s="278" t="s">
        <v>48</v>
      </c>
      <c r="O191" s="165"/>
      <c r="P191" s="279">
        <f>O191*H191</f>
        <v>0</v>
      </c>
      <c r="Q191" s="279">
        <v>0</v>
      </c>
      <c r="R191" s="279">
        <f>Q191*H191</f>
        <v>0</v>
      </c>
      <c r="S191" s="279">
        <v>0</v>
      </c>
      <c r="T191" s="280">
        <f>S191*H191</f>
        <v>0</v>
      </c>
      <c r="U191" s="122"/>
      <c r="V191" s="122"/>
      <c r="W191" s="122"/>
      <c r="X191" s="122"/>
      <c r="Y191" s="122"/>
      <c r="Z191" s="122"/>
      <c r="AA191" s="122"/>
      <c r="AB191" s="122"/>
      <c r="AC191" s="122"/>
      <c r="AD191" s="122"/>
      <c r="AE191" s="122"/>
      <c r="AR191" s="281" t="s">
        <v>140</v>
      </c>
      <c r="AT191" s="281" t="s">
        <v>135</v>
      </c>
      <c r="AU191" s="281" t="s">
        <v>141</v>
      </c>
      <c r="AY191" s="105" t="s">
        <v>132</v>
      </c>
      <c r="BE191" s="282">
        <f>IF(N191="základní",J191,0)</f>
        <v>0</v>
      </c>
      <c r="BF191" s="282">
        <f>IF(N191="snížená",J191,0)</f>
        <v>0</v>
      </c>
      <c r="BG191" s="282">
        <f>IF(N191="zákl. přenesená",J191,0)</f>
        <v>0</v>
      </c>
      <c r="BH191" s="282">
        <f>IF(N191="sníž. přenesená",J191,0)</f>
        <v>0</v>
      </c>
      <c r="BI191" s="282">
        <f>IF(N191="nulová",J191,0)</f>
        <v>0</v>
      </c>
      <c r="BJ191" s="105" t="s">
        <v>141</v>
      </c>
      <c r="BK191" s="282">
        <f>ROUND(I191*H191,2)</f>
        <v>0</v>
      </c>
      <c r="BL191" s="105" t="s">
        <v>140</v>
      </c>
      <c r="BM191" s="281" t="s">
        <v>323</v>
      </c>
    </row>
    <row r="192" spans="1:65" s="128" customFormat="1" ht="11.25" x14ac:dyDescent="0.2">
      <c r="A192" s="122"/>
      <c r="B192" s="123"/>
      <c r="C192" s="122"/>
      <c r="D192" s="283" t="s">
        <v>143</v>
      </c>
      <c r="E192" s="122"/>
      <c r="F192" s="284" t="s">
        <v>324</v>
      </c>
      <c r="G192" s="122"/>
      <c r="H192" s="122"/>
      <c r="I192" s="122"/>
      <c r="J192" s="122"/>
      <c r="K192" s="122"/>
      <c r="L192" s="123"/>
      <c r="M192" s="285"/>
      <c r="N192" s="286"/>
      <c r="O192" s="165"/>
      <c r="P192" s="165"/>
      <c r="Q192" s="165"/>
      <c r="R192" s="165"/>
      <c r="S192" s="165"/>
      <c r="T192" s="166"/>
      <c r="U192" s="122"/>
      <c r="V192" s="122"/>
      <c r="W192" s="122"/>
      <c r="X192" s="122"/>
      <c r="Y192" s="122"/>
      <c r="Z192" s="122"/>
      <c r="AA192" s="122"/>
      <c r="AB192" s="122"/>
      <c r="AC192" s="122"/>
      <c r="AD192" s="122"/>
      <c r="AE192" s="122"/>
      <c r="AT192" s="105" t="s">
        <v>143</v>
      </c>
      <c r="AU192" s="105" t="s">
        <v>141</v>
      </c>
    </row>
    <row r="193" spans="1:65" s="128" customFormat="1" ht="16.5" customHeight="1" x14ac:dyDescent="0.2">
      <c r="A193" s="122"/>
      <c r="B193" s="123"/>
      <c r="C193" s="304" t="s">
        <v>325</v>
      </c>
      <c r="D193" s="304" t="s">
        <v>243</v>
      </c>
      <c r="E193" s="305" t="s">
        <v>326</v>
      </c>
      <c r="F193" s="306" t="s">
        <v>327</v>
      </c>
      <c r="G193" s="307" t="s">
        <v>274</v>
      </c>
      <c r="H193" s="308">
        <v>1</v>
      </c>
      <c r="I193" s="8"/>
      <c r="J193" s="309">
        <f>ROUND(I193*H193,2)</f>
        <v>0</v>
      </c>
      <c r="K193" s="306" t="s">
        <v>139</v>
      </c>
      <c r="L193" s="310"/>
      <c r="M193" s="311" t="s">
        <v>3</v>
      </c>
      <c r="N193" s="312" t="s">
        <v>48</v>
      </c>
      <c r="O193" s="165"/>
      <c r="P193" s="279">
        <f>O193*H193</f>
        <v>0</v>
      </c>
      <c r="Q193" s="279">
        <v>1.08E-3</v>
      </c>
      <c r="R193" s="279">
        <f>Q193*H193</f>
        <v>1.08E-3</v>
      </c>
      <c r="S193" s="279">
        <v>0</v>
      </c>
      <c r="T193" s="280">
        <f>S193*H193</f>
        <v>0</v>
      </c>
      <c r="U193" s="122"/>
      <c r="V193" s="122"/>
      <c r="W193" s="122"/>
      <c r="X193" s="122"/>
      <c r="Y193" s="122"/>
      <c r="Z193" s="122"/>
      <c r="AA193" s="122"/>
      <c r="AB193" s="122"/>
      <c r="AC193" s="122"/>
      <c r="AD193" s="122"/>
      <c r="AE193" s="122"/>
      <c r="AR193" s="281" t="s">
        <v>192</v>
      </c>
      <c r="AT193" s="281" t="s">
        <v>243</v>
      </c>
      <c r="AU193" s="281" t="s">
        <v>141</v>
      </c>
      <c r="AY193" s="105" t="s">
        <v>132</v>
      </c>
      <c r="BE193" s="282">
        <f>IF(N193="základní",J193,0)</f>
        <v>0</v>
      </c>
      <c r="BF193" s="282">
        <f>IF(N193="snížená",J193,0)</f>
        <v>0</v>
      </c>
      <c r="BG193" s="282">
        <f>IF(N193="zákl. přenesená",J193,0)</f>
        <v>0</v>
      </c>
      <c r="BH193" s="282">
        <f>IF(N193="sníž. přenesená",J193,0)</f>
        <v>0</v>
      </c>
      <c r="BI193" s="282">
        <f>IF(N193="nulová",J193,0)</f>
        <v>0</v>
      </c>
      <c r="BJ193" s="105" t="s">
        <v>141</v>
      </c>
      <c r="BK193" s="282">
        <f>ROUND(I193*H193,2)</f>
        <v>0</v>
      </c>
      <c r="BL193" s="105" t="s">
        <v>140</v>
      </c>
      <c r="BM193" s="281" t="s">
        <v>328</v>
      </c>
    </row>
    <row r="194" spans="1:65" s="128" customFormat="1" ht="11.25" x14ac:dyDescent="0.2">
      <c r="A194" s="122"/>
      <c r="B194" s="123"/>
      <c r="C194" s="122"/>
      <c r="D194" s="283" t="s">
        <v>143</v>
      </c>
      <c r="E194" s="122"/>
      <c r="F194" s="284" t="s">
        <v>329</v>
      </c>
      <c r="G194" s="122"/>
      <c r="H194" s="122"/>
      <c r="I194" s="122"/>
      <c r="J194" s="122"/>
      <c r="K194" s="122"/>
      <c r="L194" s="123"/>
      <c r="M194" s="285"/>
      <c r="N194" s="286"/>
      <c r="O194" s="165"/>
      <c r="P194" s="165"/>
      <c r="Q194" s="165"/>
      <c r="R194" s="165"/>
      <c r="S194" s="165"/>
      <c r="T194" s="166"/>
      <c r="U194" s="122"/>
      <c r="V194" s="122"/>
      <c r="W194" s="122"/>
      <c r="X194" s="122"/>
      <c r="Y194" s="122"/>
      <c r="Z194" s="122"/>
      <c r="AA194" s="122"/>
      <c r="AB194" s="122"/>
      <c r="AC194" s="122"/>
      <c r="AD194" s="122"/>
      <c r="AE194" s="122"/>
      <c r="AT194" s="105" t="s">
        <v>143</v>
      </c>
      <c r="AU194" s="105" t="s">
        <v>141</v>
      </c>
    </row>
    <row r="195" spans="1:65" s="128" customFormat="1" ht="21.75" customHeight="1" x14ac:dyDescent="0.2">
      <c r="A195" s="122"/>
      <c r="B195" s="123"/>
      <c r="C195" s="271" t="s">
        <v>246</v>
      </c>
      <c r="D195" s="271" t="s">
        <v>135</v>
      </c>
      <c r="E195" s="272" t="s">
        <v>330</v>
      </c>
      <c r="F195" s="273" t="s">
        <v>331</v>
      </c>
      <c r="G195" s="274" t="s">
        <v>274</v>
      </c>
      <c r="H195" s="275">
        <v>6</v>
      </c>
      <c r="I195" s="5"/>
      <c r="J195" s="276">
        <f>ROUND(I195*H195,2)</f>
        <v>0</v>
      </c>
      <c r="K195" s="273" t="s">
        <v>139</v>
      </c>
      <c r="L195" s="123"/>
      <c r="M195" s="277" t="s">
        <v>3</v>
      </c>
      <c r="N195" s="278" t="s">
        <v>48</v>
      </c>
      <c r="O195" s="165"/>
      <c r="P195" s="279">
        <f>O195*H195</f>
        <v>0</v>
      </c>
      <c r="Q195" s="279">
        <v>0</v>
      </c>
      <c r="R195" s="279">
        <f>Q195*H195</f>
        <v>0</v>
      </c>
      <c r="S195" s="279">
        <v>0.13100000000000001</v>
      </c>
      <c r="T195" s="280">
        <f>S195*H195</f>
        <v>0.78600000000000003</v>
      </c>
      <c r="U195" s="122"/>
      <c r="V195" s="122"/>
      <c r="W195" s="122"/>
      <c r="X195" s="122"/>
      <c r="Y195" s="122"/>
      <c r="Z195" s="122"/>
      <c r="AA195" s="122"/>
      <c r="AB195" s="122"/>
      <c r="AC195" s="122"/>
      <c r="AD195" s="122"/>
      <c r="AE195" s="122"/>
      <c r="AR195" s="281" t="s">
        <v>188</v>
      </c>
      <c r="AT195" s="281" t="s">
        <v>135</v>
      </c>
      <c r="AU195" s="281" t="s">
        <v>141</v>
      </c>
      <c r="AY195" s="105" t="s">
        <v>132</v>
      </c>
      <c r="BE195" s="282">
        <f>IF(N195="základní",J195,0)</f>
        <v>0</v>
      </c>
      <c r="BF195" s="282">
        <f>IF(N195="snížená",J195,0)</f>
        <v>0</v>
      </c>
      <c r="BG195" s="282">
        <f>IF(N195="zákl. přenesená",J195,0)</f>
        <v>0</v>
      </c>
      <c r="BH195" s="282">
        <f>IF(N195="sníž. přenesená",J195,0)</f>
        <v>0</v>
      </c>
      <c r="BI195" s="282">
        <f>IF(N195="nulová",J195,0)</f>
        <v>0</v>
      </c>
      <c r="BJ195" s="105" t="s">
        <v>141</v>
      </c>
      <c r="BK195" s="282">
        <f>ROUND(I195*H195,2)</f>
        <v>0</v>
      </c>
      <c r="BL195" s="105" t="s">
        <v>188</v>
      </c>
      <c r="BM195" s="281" t="s">
        <v>332</v>
      </c>
    </row>
    <row r="196" spans="1:65" s="128" customFormat="1" ht="11.25" x14ac:dyDescent="0.2">
      <c r="A196" s="122"/>
      <c r="B196" s="123"/>
      <c r="C196" s="122"/>
      <c r="D196" s="283" t="s">
        <v>143</v>
      </c>
      <c r="E196" s="122"/>
      <c r="F196" s="284" t="s">
        <v>333</v>
      </c>
      <c r="G196" s="122"/>
      <c r="H196" s="122"/>
      <c r="I196" s="122"/>
      <c r="J196" s="122"/>
      <c r="K196" s="122"/>
      <c r="L196" s="123"/>
      <c r="M196" s="285"/>
      <c r="N196" s="286"/>
      <c r="O196" s="165"/>
      <c r="P196" s="165"/>
      <c r="Q196" s="165"/>
      <c r="R196" s="165"/>
      <c r="S196" s="165"/>
      <c r="T196" s="166"/>
      <c r="U196" s="122"/>
      <c r="V196" s="122"/>
      <c r="W196" s="122"/>
      <c r="X196" s="122"/>
      <c r="Y196" s="122"/>
      <c r="Z196" s="122"/>
      <c r="AA196" s="122"/>
      <c r="AB196" s="122"/>
      <c r="AC196" s="122"/>
      <c r="AD196" s="122"/>
      <c r="AE196" s="122"/>
      <c r="AT196" s="105" t="s">
        <v>143</v>
      </c>
      <c r="AU196" s="105" t="s">
        <v>141</v>
      </c>
    </row>
    <row r="197" spans="1:65" s="287" customFormat="1" ht="11.25" x14ac:dyDescent="0.2">
      <c r="B197" s="288"/>
      <c r="D197" s="289" t="s">
        <v>149</v>
      </c>
      <c r="E197" s="290" t="s">
        <v>3</v>
      </c>
      <c r="F197" s="291" t="s">
        <v>334</v>
      </c>
      <c r="H197" s="292">
        <v>6</v>
      </c>
      <c r="L197" s="288"/>
      <c r="M197" s="293"/>
      <c r="N197" s="294"/>
      <c r="O197" s="294"/>
      <c r="P197" s="294"/>
      <c r="Q197" s="294"/>
      <c r="R197" s="294"/>
      <c r="S197" s="294"/>
      <c r="T197" s="295"/>
      <c r="AT197" s="290" t="s">
        <v>149</v>
      </c>
      <c r="AU197" s="290" t="s">
        <v>141</v>
      </c>
      <c r="AV197" s="287" t="s">
        <v>141</v>
      </c>
      <c r="AW197" s="287" t="s">
        <v>37</v>
      </c>
      <c r="AX197" s="287" t="s">
        <v>84</v>
      </c>
      <c r="AY197" s="290" t="s">
        <v>132</v>
      </c>
    </row>
    <row r="198" spans="1:65" s="128" customFormat="1" ht="24.2" customHeight="1" x14ac:dyDescent="0.2">
      <c r="A198" s="122"/>
      <c r="B198" s="123"/>
      <c r="C198" s="271" t="s">
        <v>335</v>
      </c>
      <c r="D198" s="271" t="s">
        <v>135</v>
      </c>
      <c r="E198" s="272" t="s">
        <v>336</v>
      </c>
      <c r="F198" s="273" t="s">
        <v>337</v>
      </c>
      <c r="G198" s="274" t="s">
        <v>274</v>
      </c>
      <c r="H198" s="275">
        <v>1</v>
      </c>
      <c r="I198" s="5"/>
      <c r="J198" s="276">
        <f>ROUND(I198*H198,2)</f>
        <v>0</v>
      </c>
      <c r="K198" s="273" t="s">
        <v>139</v>
      </c>
      <c r="L198" s="123"/>
      <c r="M198" s="277" t="s">
        <v>3</v>
      </c>
      <c r="N198" s="278" t="s">
        <v>48</v>
      </c>
      <c r="O198" s="165"/>
      <c r="P198" s="279">
        <f>O198*H198</f>
        <v>0</v>
      </c>
      <c r="Q198" s="279">
        <v>0</v>
      </c>
      <c r="R198" s="279">
        <f>Q198*H198</f>
        <v>0</v>
      </c>
      <c r="S198" s="279">
        <v>0.16600000000000001</v>
      </c>
      <c r="T198" s="280">
        <f>S198*H198</f>
        <v>0.16600000000000001</v>
      </c>
      <c r="U198" s="122"/>
      <c r="V198" s="122"/>
      <c r="W198" s="122"/>
      <c r="X198" s="122"/>
      <c r="Y198" s="122"/>
      <c r="Z198" s="122"/>
      <c r="AA198" s="122"/>
      <c r="AB198" s="122"/>
      <c r="AC198" s="122"/>
      <c r="AD198" s="122"/>
      <c r="AE198" s="122"/>
      <c r="AR198" s="281" t="s">
        <v>188</v>
      </c>
      <c r="AT198" s="281" t="s">
        <v>135</v>
      </c>
      <c r="AU198" s="281" t="s">
        <v>141</v>
      </c>
      <c r="AY198" s="105" t="s">
        <v>132</v>
      </c>
      <c r="BE198" s="282">
        <f>IF(N198="základní",J198,0)</f>
        <v>0</v>
      </c>
      <c r="BF198" s="282">
        <f>IF(N198="snížená",J198,0)</f>
        <v>0</v>
      </c>
      <c r="BG198" s="282">
        <f>IF(N198="zákl. přenesená",J198,0)</f>
        <v>0</v>
      </c>
      <c r="BH198" s="282">
        <f>IF(N198="sníž. přenesená",J198,0)</f>
        <v>0</v>
      </c>
      <c r="BI198" s="282">
        <f>IF(N198="nulová",J198,0)</f>
        <v>0</v>
      </c>
      <c r="BJ198" s="105" t="s">
        <v>141</v>
      </c>
      <c r="BK198" s="282">
        <f>ROUND(I198*H198,2)</f>
        <v>0</v>
      </c>
      <c r="BL198" s="105" t="s">
        <v>188</v>
      </c>
      <c r="BM198" s="281" t="s">
        <v>338</v>
      </c>
    </row>
    <row r="199" spans="1:65" s="128" customFormat="1" ht="11.25" x14ac:dyDescent="0.2">
      <c r="A199" s="122"/>
      <c r="B199" s="123"/>
      <c r="C199" s="122"/>
      <c r="D199" s="283" t="s">
        <v>143</v>
      </c>
      <c r="E199" s="122"/>
      <c r="F199" s="284" t="s">
        <v>339</v>
      </c>
      <c r="G199" s="122"/>
      <c r="H199" s="122"/>
      <c r="I199" s="122"/>
      <c r="J199" s="122"/>
      <c r="K199" s="122"/>
      <c r="L199" s="123"/>
      <c r="M199" s="285"/>
      <c r="N199" s="286"/>
      <c r="O199" s="165"/>
      <c r="P199" s="165"/>
      <c r="Q199" s="165"/>
      <c r="R199" s="165"/>
      <c r="S199" s="165"/>
      <c r="T199" s="166"/>
      <c r="U199" s="122"/>
      <c r="V199" s="122"/>
      <c r="W199" s="122"/>
      <c r="X199" s="122"/>
      <c r="Y199" s="122"/>
      <c r="Z199" s="122"/>
      <c r="AA199" s="122"/>
      <c r="AB199" s="122"/>
      <c r="AC199" s="122"/>
      <c r="AD199" s="122"/>
      <c r="AE199" s="122"/>
      <c r="AT199" s="105" t="s">
        <v>143</v>
      </c>
      <c r="AU199" s="105" t="s">
        <v>141</v>
      </c>
    </row>
    <row r="200" spans="1:65" s="287" customFormat="1" ht="11.25" x14ac:dyDescent="0.2">
      <c r="B200" s="288"/>
      <c r="D200" s="289" t="s">
        <v>149</v>
      </c>
      <c r="E200" s="290" t="s">
        <v>3</v>
      </c>
      <c r="F200" s="291" t="s">
        <v>340</v>
      </c>
      <c r="H200" s="292">
        <v>1</v>
      </c>
      <c r="L200" s="288"/>
      <c r="M200" s="293"/>
      <c r="N200" s="294"/>
      <c r="O200" s="294"/>
      <c r="P200" s="294"/>
      <c r="Q200" s="294"/>
      <c r="R200" s="294"/>
      <c r="S200" s="294"/>
      <c r="T200" s="295"/>
      <c r="AT200" s="290" t="s">
        <v>149</v>
      </c>
      <c r="AU200" s="290" t="s">
        <v>141</v>
      </c>
      <c r="AV200" s="287" t="s">
        <v>141</v>
      </c>
      <c r="AW200" s="287" t="s">
        <v>37</v>
      </c>
      <c r="AX200" s="287" t="s">
        <v>84</v>
      </c>
      <c r="AY200" s="290" t="s">
        <v>132</v>
      </c>
    </row>
    <row r="201" spans="1:65" s="128" customFormat="1" ht="24.2" customHeight="1" x14ac:dyDescent="0.2">
      <c r="A201" s="122"/>
      <c r="B201" s="123"/>
      <c r="C201" s="271" t="s">
        <v>341</v>
      </c>
      <c r="D201" s="271" t="s">
        <v>135</v>
      </c>
      <c r="E201" s="272" t="s">
        <v>342</v>
      </c>
      <c r="F201" s="273" t="s">
        <v>343</v>
      </c>
      <c r="G201" s="274" t="s">
        <v>209</v>
      </c>
      <c r="H201" s="275">
        <v>8.0000000000000002E-3</v>
      </c>
      <c r="I201" s="5"/>
      <c r="J201" s="276">
        <f>ROUND(I201*H201,2)</f>
        <v>0</v>
      </c>
      <c r="K201" s="273" t="s">
        <v>139</v>
      </c>
      <c r="L201" s="123"/>
      <c r="M201" s="277" t="s">
        <v>3</v>
      </c>
      <c r="N201" s="278" t="s">
        <v>48</v>
      </c>
      <c r="O201" s="165"/>
      <c r="P201" s="279">
        <f>O201*H201</f>
        <v>0</v>
      </c>
      <c r="Q201" s="279">
        <v>0</v>
      </c>
      <c r="R201" s="279">
        <f>Q201*H201</f>
        <v>0</v>
      </c>
      <c r="S201" s="279">
        <v>0</v>
      </c>
      <c r="T201" s="280">
        <f>S201*H201</f>
        <v>0</v>
      </c>
      <c r="U201" s="122"/>
      <c r="V201" s="122"/>
      <c r="W201" s="122"/>
      <c r="X201" s="122"/>
      <c r="Y201" s="122"/>
      <c r="Z201" s="122"/>
      <c r="AA201" s="122"/>
      <c r="AB201" s="122"/>
      <c r="AC201" s="122"/>
      <c r="AD201" s="122"/>
      <c r="AE201" s="122"/>
      <c r="AR201" s="281" t="s">
        <v>188</v>
      </c>
      <c r="AT201" s="281" t="s">
        <v>135</v>
      </c>
      <c r="AU201" s="281" t="s">
        <v>141</v>
      </c>
      <c r="AY201" s="105" t="s">
        <v>132</v>
      </c>
      <c r="BE201" s="282">
        <f>IF(N201="základní",J201,0)</f>
        <v>0</v>
      </c>
      <c r="BF201" s="282">
        <f>IF(N201="snížená",J201,0)</f>
        <v>0</v>
      </c>
      <c r="BG201" s="282">
        <f>IF(N201="zákl. přenesená",J201,0)</f>
        <v>0</v>
      </c>
      <c r="BH201" s="282">
        <f>IF(N201="sníž. přenesená",J201,0)</f>
        <v>0</v>
      </c>
      <c r="BI201" s="282">
        <f>IF(N201="nulová",J201,0)</f>
        <v>0</v>
      </c>
      <c r="BJ201" s="105" t="s">
        <v>141</v>
      </c>
      <c r="BK201" s="282">
        <f>ROUND(I201*H201,2)</f>
        <v>0</v>
      </c>
      <c r="BL201" s="105" t="s">
        <v>188</v>
      </c>
      <c r="BM201" s="281" t="s">
        <v>344</v>
      </c>
    </row>
    <row r="202" spans="1:65" s="128" customFormat="1" ht="11.25" x14ac:dyDescent="0.2">
      <c r="A202" s="122"/>
      <c r="B202" s="123"/>
      <c r="C202" s="122"/>
      <c r="D202" s="283" t="s">
        <v>143</v>
      </c>
      <c r="E202" s="122"/>
      <c r="F202" s="284" t="s">
        <v>345</v>
      </c>
      <c r="G202" s="122"/>
      <c r="H202" s="122"/>
      <c r="I202" s="122"/>
      <c r="J202" s="122"/>
      <c r="K202" s="122"/>
      <c r="L202" s="123"/>
      <c r="M202" s="285"/>
      <c r="N202" s="286"/>
      <c r="O202" s="165"/>
      <c r="P202" s="165"/>
      <c r="Q202" s="165"/>
      <c r="R202" s="165"/>
      <c r="S202" s="165"/>
      <c r="T202" s="166"/>
      <c r="U202" s="122"/>
      <c r="V202" s="122"/>
      <c r="W202" s="122"/>
      <c r="X202" s="122"/>
      <c r="Y202" s="122"/>
      <c r="Z202" s="122"/>
      <c r="AA202" s="122"/>
      <c r="AB202" s="122"/>
      <c r="AC202" s="122"/>
      <c r="AD202" s="122"/>
      <c r="AE202" s="122"/>
      <c r="AT202" s="105" t="s">
        <v>143</v>
      </c>
      <c r="AU202" s="105" t="s">
        <v>141</v>
      </c>
    </row>
    <row r="203" spans="1:65" s="258" customFormat="1" ht="22.9" customHeight="1" x14ac:dyDescent="0.2">
      <c r="B203" s="259"/>
      <c r="D203" s="260" t="s">
        <v>75</v>
      </c>
      <c r="E203" s="269" t="s">
        <v>346</v>
      </c>
      <c r="F203" s="269" t="s">
        <v>347</v>
      </c>
      <c r="J203" s="270">
        <f>BK203</f>
        <v>0</v>
      </c>
      <c r="L203" s="259"/>
      <c r="M203" s="263"/>
      <c r="N203" s="264"/>
      <c r="O203" s="264"/>
      <c r="P203" s="265">
        <f>SUM(P204:P232)</f>
        <v>0</v>
      </c>
      <c r="Q203" s="264"/>
      <c r="R203" s="265">
        <f>SUM(R204:R232)</f>
        <v>0.21047199999999999</v>
      </c>
      <c r="S203" s="264"/>
      <c r="T203" s="266">
        <f>SUM(T204:T232)</f>
        <v>0.54498999999999997</v>
      </c>
      <c r="AR203" s="260" t="s">
        <v>141</v>
      </c>
      <c r="AT203" s="267" t="s">
        <v>75</v>
      </c>
      <c r="AU203" s="267" t="s">
        <v>84</v>
      </c>
      <c r="AY203" s="260" t="s">
        <v>132</v>
      </c>
      <c r="BK203" s="268">
        <f>SUM(BK204:BK232)</f>
        <v>0</v>
      </c>
    </row>
    <row r="204" spans="1:65" s="128" customFormat="1" ht="24.2" customHeight="1" x14ac:dyDescent="0.2">
      <c r="A204" s="122"/>
      <c r="B204" s="123"/>
      <c r="C204" s="271" t="s">
        <v>348</v>
      </c>
      <c r="D204" s="271" t="s">
        <v>135</v>
      </c>
      <c r="E204" s="272" t="s">
        <v>349</v>
      </c>
      <c r="F204" s="273" t="s">
        <v>350</v>
      </c>
      <c r="G204" s="274" t="s">
        <v>138</v>
      </c>
      <c r="H204" s="275">
        <v>5</v>
      </c>
      <c r="I204" s="5"/>
      <c r="J204" s="276">
        <f>ROUND(I204*H204,2)</f>
        <v>0</v>
      </c>
      <c r="K204" s="273" t="s">
        <v>139</v>
      </c>
      <c r="L204" s="123"/>
      <c r="M204" s="277" t="s">
        <v>3</v>
      </c>
      <c r="N204" s="278" t="s">
        <v>48</v>
      </c>
      <c r="O204" s="165"/>
      <c r="P204" s="279">
        <f>O204*H204</f>
        <v>0</v>
      </c>
      <c r="Q204" s="279">
        <v>7.5799999999999999E-3</v>
      </c>
      <c r="R204" s="279">
        <f>Q204*H204</f>
        <v>3.7900000000000003E-2</v>
      </c>
      <c r="S204" s="279">
        <v>0</v>
      </c>
      <c r="T204" s="280">
        <f>S204*H204</f>
        <v>0</v>
      </c>
      <c r="U204" s="122"/>
      <c r="V204" s="122"/>
      <c r="W204" s="122"/>
      <c r="X204" s="122"/>
      <c r="Y204" s="122"/>
      <c r="Z204" s="122"/>
      <c r="AA204" s="122"/>
      <c r="AB204" s="122"/>
      <c r="AC204" s="122"/>
      <c r="AD204" s="122"/>
      <c r="AE204" s="122"/>
      <c r="AR204" s="281" t="s">
        <v>188</v>
      </c>
      <c r="AT204" s="281" t="s">
        <v>135</v>
      </c>
      <c r="AU204" s="281" t="s">
        <v>141</v>
      </c>
      <c r="AY204" s="105" t="s">
        <v>132</v>
      </c>
      <c r="BE204" s="282">
        <f>IF(N204="základní",J204,0)</f>
        <v>0</v>
      </c>
      <c r="BF204" s="282">
        <f>IF(N204="snížená",J204,0)</f>
        <v>0</v>
      </c>
      <c r="BG204" s="282">
        <f>IF(N204="zákl. přenesená",J204,0)</f>
        <v>0</v>
      </c>
      <c r="BH204" s="282">
        <f>IF(N204="sníž. přenesená",J204,0)</f>
        <v>0</v>
      </c>
      <c r="BI204" s="282">
        <f>IF(N204="nulová",J204,0)</f>
        <v>0</v>
      </c>
      <c r="BJ204" s="105" t="s">
        <v>141</v>
      </c>
      <c r="BK204" s="282">
        <f>ROUND(I204*H204,2)</f>
        <v>0</v>
      </c>
      <c r="BL204" s="105" t="s">
        <v>188</v>
      </c>
      <c r="BM204" s="281" t="s">
        <v>351</v>
      </c>
    </row>
    <row r="205" spans="1:65" s="128" customFormat="1" ht="11.25" x14ac:dyDescent="0.2">
      <c r="A205" s="122"/>
      <c r="B205" s="123"/>
      <c r="C205" s="122"/>
      <c r="D205" s="283" t="s">
        <v>143</v>
      </c>
      <c r="E205" s="122"/>
      <c r="F205" s="284" t="s">
        <v>352</v>
      </c>
      <c r="G205" s="122"/>
      <c r="H205" s="122"/>
      <c r="I205" s="122"/>
      <c r="J205" s="122"/>
      <c r="K205" s="122"/>
      <c r="L205" s="123"/>
      <c r="M205" s="285"/>
      <c r="N205" s="286"/>
      <c r="O205" s="165"/>
      <c r="P205" s="165"/>
      <c r="Q205" s="165"/>
      <c r="R205" s="165"/>
      <c r="S205" s="165"/>
      <c r="T205" s="166"/>
      <c r="U205" s="122"/>
      <c r="V205" s="122"/>
      <c r="W205" s="122"/>
      <c r="X205" s="122"/>
      <c r="Y205" s="122"/>
      <c r="Z205" s="122"/>
      <c r="AA205" s="122"/>
      <c r="AB205" s="122"/>
      <c r="AC205" s="122"/>
      <c r="AD205" s="122"/>
      <c r="AE205" s="122"/>
      <c r="AT205" s="105" t="s">
        <v>143</v>
      </c>
      <c r="AU205" s="105" t="s">
        <v>141</v>
      </c>
    </row>
    <row r="206" spans="1:65" s="287" customFormat="1" ht="11.25" x14ac:dyDescent="0.2">
      <c r="B206" s="288"/>
      <c r="D206" s="289" t="s">
        <v>149</v>
      </c>
      <c r="E206" s="290" t="s">
        <v>3</v>
      </c>
      <c r="F206" s="291" t="s">
        <v>174</v>
      </c>
      <c r="H206" s="292">
        <v>1.53</v>
      </c>
      <c r="L206" s="288"/>
      <c r="M206" s="293"/>
      <c r="N206" s="294"/>
      <c r="O206" s="294"/>
      <c r="P206" s="294"/>
      <c r="Q206" s="294"/>
      <c r="R206" s="294"/>
      <c r="S206" s="294"/>
      <c r="T206" s="295"/>
      <c r="AT206" s="290" t="s">
        <v>149</v>
      </c>
      <c r="AU206" s="290" t="s">
        <v>141</v>
      </c>
      <c r="AV206" s="287" t="s">
        <v>141</v>
      </c>
      <c r="AW206" s="287" t="s">
        <v>37</v>
      </c>
      <c r="AX206" s="287" t="s">
        <v>76</v>
      </c>
      <c r="AY206" s="290" t="s">
        <v>132</v>
      </c>
    </row>
    <row r="207" spans="1:65" s="287" customFormat="1" ht="11.25" x14ac:dyDescent="0.2">
      <c r="B207" s="288"/>
      <c r="D207" s="289" t="s">
        <v>149</v>
      </c>
      <c r="E207" s="290" t="s">
        <v>3</v>
      </c>
      <c r="F207" s="291" t="s">
        <v>175</v>
      </c>
      <c r="H207" s="292">
        <v>3.47</v>
      </c>
      <c r="L207" s="288"/>
      <c r="M207" s="293"/>
      <c r="N207" s="294"/>
      <c r="O207" s="294"/>
      <c r="P207" s="294"/>
      <c r="Q207" s="294"/>
      <c r="R207" s="294"/>
      <c r="S207" s="294"/>
      <c r="T207" s="295"/>
      <c r="AT207" s="290" t="s">
        <v>149</v>
      </c>
      <c r="AU207" s="290" t="s">
        <v>141</v>
      </c>
      <c r="AV207" s="287" t="s">
        <v>141</v>
      </c>
      <c r="AW207" s="287" t="s">
        <v>37</v>
      </c>
      <c r="AX207" s="287" t="s">
        <v>76</v>
      </c>
      <c r="AY207" s="290" t="s">
        <v>132</v>
      </c>
    </row>
    <row r="208" spans="1:65" s="296" customFormat="1" ht="11.25" x14ac:dyDescent="0.2">
      <c r="B208" s="297"/>
      <c r="D208" s="289" t="s">
        <v>149</v>
      </c>
      <c r="E208" s="298" t="s">
        <v>3</v>
      </c>
      <c r="F208" s="299" t="s">
        <v>155</v>
      </c>
      <c r="H208" s="300">
        <v>5</v>
      </c>
      <c r="L208" s="297"/>
      <c r="M208" s="301"/>
      <c r="N208" s="302"/>
      <c r="O208" s="302"/>
      <c r="P208" s="302"/>
      <c r="Q208" s="302"/>
      <c r="R208" s="302"/>
      <c r="S208" s="302"/>
      <c r="T208" s="303"/>
      <c r="AT208" s="298" t="s">
        <v>149</v>
      </c>
      <c r="AU208" s="298" t="s">
        <v>141</v>
      </c>
      <c r="AV208" s="296" t="s">
        <v>140</v>
      </c>
      <c r="AW208" s="296" t="s">
        <v>37</v>
      </c>
      <c r="AX208" s="296" t="s">
        <v>84</v>
      </c>
      <c r="AY208" s="298" t="s">
        <v>132</v>
      </c>
    </row>
    <row r="209" spans="1:65" s="128" customFormat="1" ht="16.5" customHeight="1" x14ac:dyDescent="0.2">
      <c r="A209" s="122"/>
      <c r="B209" s="123"/>
      <c r="C209" s="271" t="s">
        <v>353</v>
      </c>
      <c r="D209" s="271" t="s">
        <v>135</v>
      </c>
      <c r="E209" s="272" t="s">
        <v>354</v>
      </c>
      <c r="F209" s="273" t="s">
        <v>355</v>
      </c>
      <c r="G209" s="274" t="s">
        <v>178</v>
      </c>
      <c r="H209" s="275">
        <v>11</v>
      </c>
      <c r="I209" s="5"/>
      <c r="J209" s="276">
        <f>ROUND(I209*H209,2)</f>
        <v>0</v>
      </c>
      <c r="K209" s="273" t="s">
        <v>139</v>
      </c>
      <c r="L209" s="123"/>
      <c r="M209" s="277" t="s">
        <v>3</v>
      </c>
      <c r="N209" s="278" t="s">
        <v>48</v>
      </c>
      <c r="O209" s="165"/>
      <c r="P209" s="279">
        <f>O209*H209</f>
        <v>0</v>
      </c>
      <c r="Q209" s="279">
        <v>0</v>
      </c>
      <c r="R209" s="279">
        <f>Q209*H209</f>
        <v>0</v>
      </c>
      <c r="S209" s="279">
        <v>1.174E-2</v>
      </c>
      <c r="T209" s="280">
        <f>S209*H209</f>
        <v>0.12914</v>
      </c>
      <c r="U209" s="122"/>
      <c r="V209" s="122"/>
      <c r="W209" s="122"/>
      <c r="X209" s="122"/>
      <c r="Y209" s="122"/>
      <c r="Z209" s="122"/>
      <c r="AA209" s="122"/>
      <c r="AB209" s="122"/>
      <c r="AC209" s="122"/>
      <c r="AD209" s="122"/>
      <c r="AE209" s="122"/>
      <c r="AR209" s="281" t="s">
        <v>188</v>
      </c>
      <c r="AT209" s="281" t="s">
        <v>135</v>
      </c>
      <c r="AU209" s="281" t="s">
        <v>141</v>
      </c>
      <c r="AY209" s="105" t="s">
        <v>132</v>
      </c>
      <c r="BE209" s="282">
        <f>IF(N209="základní",J209,0)</f>
        <v>0</v>
      </c>
      <c r="BF209" s="282">
        <f>IF(N209="snížená",J209,0)</f>
        <v>0</v>
      </c>
      <c r="BG209" s="282">
        <f>IF(N209="zákl. přenesená",J209,0)</f>
        <v>0</v>
      </c>
      <c r="BH209" s="282">
        <f>IF(N209="sníž. přenesená",J209,0)</f>
        <v>0</v>
      </c>
      <c r="BI209" s="282">
        <f>IF(N209="nulová",J209,0)</f>
        <v>0</v>
      </c>
      <c r="BJ209" s="105" t="s">
        <v>141</v>
      </c>
      <c r="BK209" s="282">
        <f>ROUND(I209*H209,2)</f>
        <v>0</v>
      </c>
      <c r="BL209" s="105" t="s">
        <v>188</v>
      </c>
      <c r="BM209" s="281" t="s">
        <v>356</v>
      </c>
    </row>
    <row r="210" spans="1:65" s="128" customFormat="1" ht="11.25" x14ac:dyDescent="0.2">
      <c r="A210" s="122"/>
      <c r="B210" s="123"/>
      <c r="C210" s="122"/>
      <c r="D210" s="283" t="s">
        <v>143</v>
      </c>
      <c r="E210" s="122"/>
      <c r="F210" s="284" t="s">
        <v>357</v>
      </c>
      <c r="G210" s="122"/>
      <c r="H210" s="122"/>
      <c r="I210" s="122"/>
      <c r="J210" s="122"/>
      <c r="K210" s="122"/>
      <c r="L210" s="123"/>
      <c r="M210" s="285"/>
      <c r="N210" s="286"/>
      <c r="O210" s="165"/>
      <c r="P210" s="165"/>
      <c r="Q210" s="165"/>
      <c r="R210" s="165"/>
      <c r="S210" s="165"/>
      <c r="T210" s="166"/>
      <c r="U210" s="122"/>
      <c r="V210" s="122"/>
      <c r="W210" s="122"/>
      <c r="X210" s="122"/>
      <c r="Y210" s="122"/>
      <c r="Z210" s="122"/>
      <c r="AA210" s="122"/>
      <c r="AB210" s="122"/>
      <c r="AC210" s="122"/>
      <c r="AD210" s="122"/>
      <c r="AE210" s="122"/>
      <c r="AT210" s="105" t="s">
        <v>143</v>
      </c>
      <c r="AU210" s="105" t="s">
        <v>141</v>
      </c>
    </row>
    <row r="211" spans="1:65" s="287" customFormat="1" ht="11.25" x14ac:dyDescent="0.2">
      <c r="B211" s="288"/>
      <c r="D211" s="289" t="s">
        <v>149</v>
      </c>
      <c r="E211" s="290" t="s">
        <v>3</v>
      </c>
      <c r="F211" s="291" t="s">
        <v>358</v>
      </c>
      <c r="H211" s="292">
        <v>5</v>
      </c>
      <c r="L211" s="288"/>
      <c r="M211" s="293"/>
      <c r="N211" s="294"/>
      <c r="O211" s="294"/>
      <c r="P211" s="294"/>
      <c r="Q211" s="294"/>
      <c r="R211" s="294"/>
      <c r="S211" s="294"/>
      <c r="T211" s="295"/>
      <c r="AT211" s="290" t="s">
        <v>149</v>
      </c>
      <c r="AU211" s="290" t="s">
        <v>141</v>
      </c>
      <c r="AV211" s="287" t="s">
        <v>141</v>
      </c>
      <c r="AW211" s="287" t="s">
        <v>37</v>
      </c>
      <c r="AX211" s="287" t="s">
        <v>76</v>
      </c>
      <c r="AY211" s="290" t="s">
        <v>132</v>
      </c>
    </row>
    <row r="212" spans="1:65" s="287" customFormat="1" ht="11.25" x14ac:dyDescent="0.2">
      <c r="B212" s="288"/>
      <c r="D212" s="289" t="s">
        <v>149</v>
      </c>
      <c r="E212" s="290" t="s">
        <v>3</v>
      </c>
      <c r="F212" s="291" t="s">
        <v>359</v>
      </c>
      <c r="H212" s="292">
        <v>6</v>
      </c>
      <c r="L212" s="288"/>
      <c r="M212" s="293"/>
      <c r="N212" s="294"/>
      <c r="O212" s="294"/>
      <c r="P212" s="294"/>
      <c r="Q212" s="294"/>
      <c r="R212" s="294"/>
      <c r="S212" s="294"/>
      <c r="T212" s="295"/>
      <c r="AT212" s="290" t="s">
        <v>149</v>
      </c>
      <c r="AU212" s="290" t="s">
        <v>141</v>
      </c>
      <c r="AV212" s="287" t="s">
        <v>141</v>
      </c>
      <c r="AW212" s="287" t="s">
        <v>37</v>
      </c>
      <c r="AX212" s="287" t="s">
        <v>76</v>
      </c>
      <c r="AY212" s="290" t="s">
        <v>132</v>
      </c>
    </row>
    <row r="213" spans="1:65" s="296" customFormat="1" ht="11.25" x14ac:dyDescent="0.2">
      <c r="B213" s="297"/>
      <c r="D213" s="289" t="s">
        <v>149</v>
      </c>
      <c r="E213" s="298" t="s">
        <v>3</v>
      </c>
      <c r="F213" s="299" t="s">
        <v>155</v>
      </c>
      <c r="H213" s="300">
        <v>11</v>
      </c>
      <c r="L213" s="297"/>
      <c r="M213" s="301"/>
      <c r="N213" s="302"/>
      <c r="O213" s="302"/>
      <c r="P213" s="302"/>
      <c r="Q213" s="302"/>
      <c r="R213" s="302"/>
      <c r="S213" s="302"/>
      <c r="T213" s="303"/>
      <c r="AT213" s="298" t="s">
        <v>149</v>
      </c>
      <c r="AU213" s="298" t="s">
        <v>141</v>
      </c>
      <c r="AV213" s="296" t="s">
        <v>140</v>
      </c>
      <c r="AW213" s="296" t="s">
        <v>37</v>
      </c>
      <c r="AX213" s="296" t="s">
        <v>84</v>
      </c>
      <c r="AY213" s="298" t="s">
        <v>132</v>
      </c>
    </row>
    <row r="214" spans="1:65" s="128" customFormat="1" ht="21.75" customHeight="1" x14ac:dyDescent="0.2">
      <c r="A214" s="122"/>
      <c r="B214" s="123"/>
      <c r="C214" s="271" t="s">
        <v>360</v>
      </c>
      <c r="D214" s="271" t="s">
        <v>135</v>
      </c>
      <c r="E214" s="272" t="s">
        <v>361</v>
      </c>
      <c r="F214" s="273" t="s">
        <v>362</v>
      </c>
      <c r="G214" s="274" t="s">
        <v>178</v>
      </c>
      <c r="H214" s="275">
        <v>4.4000000000000004</v>
      </c>
      <c r="I214" s="5"/>
      <c r="J214" s="276">
        <f>ROUND(I214*H214,2)</f>
        <v>0</v>
      </c>
      <c r="K214" s="273" t="s">
        <v>139</v>
      </c>
      <c r="L214" s="123"/>
      <c r="M214" s="277" t="s">
        <v>3</v>
      </c>
      <c r="N214" s="278" t="s">
        <v>48</v>
      </c>
      <c r="O214" s="165"/>
      <c r="P214" s="279">
        <f>O214*H214</f>
        <v>0</v>
      </c>
      <c r="Q214" s="279">
        <v>5.8E-4</v>
      </c>
      <c r="R214" s="279">
        <f>Q214*H214</f>
        <v>2.552E-3</v>
      </c>
      <c r="S214" s="279">
        <v>0</v>
      </c>
      <c r="T214" s="280">
        <f>S214*H214</f>
        <v>0</v>
      </c>
      <c r="U214" s="122"/>
      <c r="V214" s="122"/>
      <c r="W214" s="122"/>
      <c r="X214" s="122"/>
      <c r="Y214" s="122"/>
      <c r="Z214" s="122"/>
      <c r="AA214" s="122"/>
      <c r="AB214" s="122"/>
      <c r="AC214" s="122"/>
      <c r="AD214" s="122"/>
      <c r="AE214" s="122"/>
      <c r="AR214" s="281" t="s">
        <v>188</v>
      </c>
      <c r="AT214" s="281" t="s">
        <v>135</v>
      </c>
      <c r="AU214" s="281" t="s">
        <v>141</v>
      </c>
      <c r="AY214" s="105" t="s">
        <v>132</v>
      </c>
      <c r="BE214" s="282">
        <f>IF(N214="základní",J214,0)</f>
        <v>0</v>
      </c>
      <c r="BF214" s="282">
        <f>IF(N214="snížená",J214,0)</f>
        <v>0</v>
      </c>
      <c r="BG214" s="282">
        <f>IF(N214="zákl. přenesená",J214,0)</f>
        <v>0</v>
      </c>
      <c r="BH214" s="282">
        <f>IF(N214="sníž. přenesená",J214,0)</f>
        <v>0</v>
      </c>
      <c r="BI214" s="282">
        <f>IF(N214="nulová",J214,0)</f>
        <v>0</v>
      </c>
      <c r="BJ214" s="105" t="s">
        <v>141</v>
      </c>
      <c r="BK214" s="282">
        <f>ROUND(I214*H214,2)</f>
        <v>0</v>
      </c>
      <c r="BL214" s="105" t="s">
        <v>188</v>
      </c>
      <c r="BM214" s="281" t="s">
        <v>363</v>
      </c>
    </row>
    <row r="215" spans="1:65" s="128" customFormat="1" ht="11.25" x14ac:dyDescent="0.2">
      <c r="A215" s="122"/>
      <c r="B215" s="123"/>
      <c r="C215" s="122"/>
      <c r="D215" s="283" t="s">
        <v>143</v>
      </c>
      <c r="E215" s="122"/>
      <c r="F215" s="284" t="s">
        <v>364</v>
      </c>
      <c r="G215" s="122"/>
      <c r="H215" s="122"/>
      <c r="I215" s="122"/>
      <c r="J215" s="122"/>
      <c r="K215" s="122"/>
      <c r="L215" s="123"/>
      <c r="M215" s="285"/>
      <c r="N215" s="286"/>
      <c r="O215" s="165"/>
      <c r="P215" s="165"/>
      <c r="Q215" s="165"/>
      <c r="R215" s="165"/>
      <c r="S215" s="165"/>
      <c r="T215" s="166"/>
      <c r="U215" s="122"/>
      <c r="V215" s="122"/>
      <c r="W215" s="122"/>
      <c r="X215" s="122"/>
      <c r="Y215" s="122"/>
      <c r="Z215" s="122"/>
      <c r="AA215" s="122"/>
      <c r="AB215" s="122"/>
      <c r="AC215" s="122"/>
      <c r="AD215" s="122"/>
      <c r="AE215" s="122"/>
      <c r="AT215" s="105" t="s">
        <v>143</v>
      </c>
      <c r="AU215" s="105" t="s">
        <v>141</v>
      </c>
    </row>
    <row r="216" spans="1:65" s="287" customFormat="1" ht="11.25" x14ac:dyDescent="0.2">
      <c r="B216" s="288"/>
      <c r="D216" s="289" t="s">
        <v>149</v>
      </c>
      <c r="E216" s="290" t="s">
        <v>3</v>
      </c>
      <c r="F216" s="291" t="s">
        <v>365</v>
      </c>
      <c r="H216" s="292">
        <v>4.4000000000000004</v>
      </c>
      <c r="L216" s="288"/>
      <c r="M216" s="293"/>
      <c r="N216" s="294"/>
      <c r="O216" s="294"/>
      <c r="P216" s="294"/>
      <c r="Q216" s="294"/>
      <c r="R216" s="294"/>
      <c r="S216" s="294"/>
      <c r="T216" s="295"/>
      <c r="AT216" s="290" t="s">
        <v>149</v>
      </c>
      <c r="AU216" s="290" t="s">
        <v>141</v>
      </c>
      <c r="AV216" s="287" t="s">
        <v>141</v>
      </c>
      <c r="AW216" s="287" t="s">
        <v>37</v>
      </c>
      <c r="AX216" s="287" t="s">
        <v>84</v>
      </c>
      <c r="AY216" s="290" t="s">
        <v>132</v>
      </c>
    </row>
    <row r="217" spans="1:65" s="128" customFormat="1" ht="16.5" customHeight="1" x14ac:dyDescent="0.2">
      <c r="A217" s="122"/>
      <c r="B217" s="123"/>
      <c r="C217" s="304" t="s">
        <v>366</v>
      </c>
      <c r="D217" s="304" t="s">
        <v>243</v>
      </c>
      <c r="E217" s="305" t="s">
        <v>367</v>
      </c>
      <c r="F217" s="306" t="s">
        <v>368</v>
      </c>
      <c r="G217" s="307" t="s">
        <v>274</v>
      </c>
      <c r="H217" s="308">
        <v>6</v>
      </c>
      <c r="I217" s="8"/>
      <c r="J217" s="309">
        <f>ROUND(I217*H217,2)</f>
        <v>0</v>
      </c>
      <c r="K217" s="306" t="s">
        <v>139</v>
      </c>
      <c r="L217" s="310"/>
      <c r="M217" s="311" t="s">
        <v>3</v>
      </c>
      <c r="N217" s="312" t="s">
        <v>48</v>
      </c>
      <c r="O217" s="165"/>
      <c r="P217" s="279">
        <f>O217*H217</f>
        <v>0</v>
      </c>
      <c r="Q217" s="279">
        <v>1.67E-3</v>
      </c>
      <c r="R217" s="279">
        <f>Q217*H217</f>
        <v>1.0020000000000001E-2</v>
      </c>
      <c r="S217" s="279">
        <v>0</v>
      </c>
      <c r="T217" s="280">
        <f>S217*H217</f>
        <v>0</v>
      </c>
      <c r="U217" s="122"/>
      <c r="V217" s="122"/>
      <c r="W217" s="122"/>
      <c r="X217" s="122"/>
      <c r="Y217" s="122"/>
      <c r="Z217" s="122"/>
      <c r="AA217" s="122"/>
      <c r="AB217" s="122"/>
      <c r="AC217" s="122"/>
      <c r="AD217" s="122"/>
      <c r="AE217" s="122"/>
      <c r="AR217" s="281" t="s">
        <v>246</v>
      </c>
      <c r="AT217" s="281" t="s">
        <v>243</v>
      </c>
      <c r="AU217" s="281" t="s">
        <v>141</v>
      </c>
      <c r="AY217" s="105" t="s">
        <v>132</v>
      </c>
      <c r="BE217" s="282">
        <f>IF(N217="základní",J217,0)</f>
        <v>0</v>
      </c>
      <c r="BF217" s="282">
        <f>IF(N217="snížená",J217,0)</f>
        <v>0</v>
      </c>
      <c r="BG217" s="282">
        <f>IF(N217="zákl. přenesená",J217,0)</f>
        <v>0</v>
      </c>
      <c r="BH217" s="282">
        <f>IF(N217="sníž. přenesená",J217,0)</f>
        <v>0</v>
      </c>
      <c r="BI217" s="282">
        <f>IF(N217="nulová",J217,0)</f>
        <v>0</v>
      </c>
      <c r="BJ217" s="105" t="s">
        <v>141</v>
      </c>
      <c r="BK217" s="282">
        <f>ROUND(I217*H217,2)</f>
        <v>0</v>
      </c>
      <c r="BL217" s="105" t="s">
        <v>188</v>
      </c>
      <c r="BM217" s="281" t="s">
        <v>369</v>
      </c>
    </row>
    <row r="218" spans="1:65" s="128" customFormat="1" ht="11.25" x14ac:dyDescent="0.2">
      <c r="A218" s="122"/>
      <c r="B218" s="123"/>
      <c r="C218" s="122"/>
      <c r="D218" s="283" t="s">
        <v>143</v>
      </c>
      <c r="E218" s="122"/>
      <c r="F218" s="284" t="s">
        <v>370</v>
      </c>
      <c r="G218" s="122"/>
      <c r="H218" s="122"/>
      <c r="I218" s="122"/>
      <c r="J218" s="122"/>
      <c r="K218" s="122"/>
      <c r="L218" s="123"/>
      <c r="M218" s="285"/>
      <c r="N218" s="286"/>
      <c r="O218" s="165"/>
      <c r="P218" s="165"/>
      <c r="Q218" s="165"/>
      <c r="R218" s="165"/>
      <c r="S218" s="165"/>
      <c r="T218" s="166"/>
      <c r="U218" s="122"/>
      <c r="V218" s="122"/>
      <c r="W218" s="122"/>
      <c r="X218" s="122"/>
      <c r="Y218" s="122"/>
      <c r="Z218" s="122"/>
      <c r="AA218" s="122"/>
      <c r="AB218" s="122"/>
      <c r="AC218" s="122"/>
      <c r="AD218" s="122"/>
      <c r="AE218" s="122"/>
      <c r="AT218" s="105" t="s">
        <v>143</v>
      </c>
      <c r="AU218" s="105" t="s">
        <v>141</v>
      </c>
    </row>
    <row r="219" spans="1:65" s="128" customFormat="1" ht="16.5" customHeight="1" x14ac:dyDescent="0.2">
      <c r="A219" s="122"/>
      <c r="B219" s="123"/>
      <c r="C219" s="271" t="s">
        <v>371</v>
      </c>
      <c r="D219" s="271" t="s">
        <v>135</v>
      </c>
      <c r="E219" s="272" t="s">
        <v>372</v>
      </c>
      <c r="F219" s="273" t="s">
        <v>373</v>
      </c>
      <c r="G219" s="274" t="s">
        <v>138</v>
      </c>
      <c r="H219" s="275">
        <v>5</v>
      </c>
      <c r="I219" s="5"/>
      <c r="J219" s="276">
        <f>ROUND(I219*H219,2)</f>
        <v>0</v>
      </c>
      <c r="K219" s="273" t="s">
        <v>139</v>
      </c>
      <c r="L219" s="123"/>
      <c r="M219" s="277" t="s">
        <v>3</v>
      </c>
      <c r="N219" s="278" t="s">
        <v>48</v>
      </c>
      <c r="O219" s="165"/>
      <c r="P219" s="279">
        <f>O219*H219</f>
        <v>0</v>
      </c>
      <c r="Q219" s="279">
        <v>0</v>
      </c>
      <c r="R219" s="279">
        <f>Q219*H219</f>
        <v>0</v>
      </c>
      <c r="S219" s="279">
        <v>8.3169999999999994E-2</v>
      </c>
      <c r="T219" s="280">
        <f>S219*H219</f>
        <v>0.41584999999999994</v>
      </c>
      <c r="U219" s="122"/>
      <c r="V219" s="122"/>
      <c r="W219" s="122"/>
      <c r="X219" s="122"/>
      <c r="Y219" s="122"/>
      <c r="Z219" s="122"/>
      <c r="AA219" s="122"/>
      <c r="AB219" s="122"/>
      <c r="AC219" s="122"/>
      <c r="AD219" s="122"/>
      <c r="AE219" s="122"/>
      <c r="AR219" s="281" t="s">
        <v>188</v>
      </c>
      <c r="AT219" s="281" t="s">
        <v>135</v>
      </c>
      <c r="AU219" s="281" t="s">
        <v>141</v>
      </c>
      <c r="AY219" s="105" t="s">
        <v>132</v>
      </c>
      <c r="BE219" s="282">
        <f>IF(N219="základní",J219,0)</f>
        <v>0</v>
      </c>
      <c r="BF219" s="282">
        <f>IF(N219="snížená",J219,0)</f>
        <v>0</v>
      </c>
      <c r="BG219" s="282">
        <f>IF(N219="zákl. přenesená",J219,0)</f>
        <v>0</v>
      </c>
      <c r="BH219" s="282">
        <f>IF(N219="sníž. přenesená",J219,0)</f>
        <v>0</v>
      </c>
      <c r="BI219" s="282">
        <f>IF(N219="nulová",J219,0)</f>
        <v>0</v>
      </c>
      <c r="BJ219" s="105" t="s">
        <v>141</v>
      </c>
      <c r="BK219" s="282">
        <f>ROUND(I219*H219,2)</f>
        <v>0</v>
      </c>
      <c r="BL219" s="105" t="s">
        <v>188</v>
      </c>
      <c r="BM219" s="281" t="s">
        <v>374</v>
      </c>
    </row>
    <row r="220" spans="1:65" s="128" customFormat="1" ht="11.25" x14ac:dyDescent="0.2">
      <c r="A220" s="122"/>
      <c r="B220" s="123"/>
      <c r="C220" s="122"/>
      <c r="D220" s="283" t="s">
        <v>143</v>
      </c>
      <c r="E220" s="122"/>
      <c r="F220" s="284" t="s">
        <v>375</v>
      </c>
      <c r="G220" s="122"/>
      <c r="H220" s="122"/>
      <c r="I220" s="122"/>
      <c r="J220" s="122"/>
      <c r="K220" s="122"/>
      <c r="L220" s="123"/>
      <c r="M220" s="285"/>
      <c r="N220" s="286"/>
      <c r="O220" s="165"/>
      <c r="P220" s="165"/>
      <c r="Q220" s="165"/>
      <c r="R220" s="165"/>
      <c r="S220" s="165"/>
      <c r="T220" s="166"/>
      <c r="U220" s="122"/>
      <c r="V220" s="122"/>
      <c r="W220" s="122"/>
      <c r="X220" s="122"/>
      <c r="Y220" s="122"/>
      <c r="Z220" s="122"/>
      <c r="AA220" s="122"/>
      <c r="AB220" s="122"/>
      <c r="AC220" s="122"/>
      <c r="AD220" s="122"/>
      <c r="AE220" s="122"/>
      <c r="AT220" s="105" t="s">
        <v>143</v>
      </c>
      <c r="AU220" s="105" t="s">
        <v>141</v>
      </c>
    </row>
    <row r="221" spans="1:65" s="287" customFormat="1" ht="11.25" x14ac:dyDescent="0.2">
      <c r="B221" s="288"/>
      <c r="D221" s="289" t="s">
        <v>149</v>
      </c>
      <c r="E221" s="290" t="s">
        <v>3</v>
      </c>
      <c r="F221" s="291" t="s">
        <v>174</v>
      </c>
      <c r="H221" s="292">
        <v>1.53</v>
      </c>
      <c r="L221" s="288"/>
      <c r="M221" s="293"/>
      <c r="N221" s="294"/>
      <c r="O221" s="294"/>
      <c r="P221" s="294"/>
      <c r="Q221" s="294"/>
      <c r="R221" s="294"/>
      <c r="S221" s="294"/>
      <c r="T221" s="295"/>
      <c r="AT221" s="290" t="s">
        <v>149</v>
      </c>
      <c r="AU221" s="290" t="s">
        <v>141</v>
      </c>
      <c r="AV221" s="287" t="s">
        <v>141</v>
      </c>
      <c r="AW221" s="287" t="s">
        <v>37</v>
      </c>
      <c r="AX221" s="287" t="s">
        <v>76</v>
      </c>
      <c r="AY221" s="290" t="s">
        <v>132</v>
      </c>
    </row>
    <row r="222" spans="1:65" s="287" customFormat="1" ht="11.25" x14ac:dyDescent="0.2">
      <c r="B222" s="288"/>
      <c r="D222" s="289" t="s">
        <v>149</v>
      </c>
      <c r="E222" s="290" t="s">
        <v>3</v>
      </c>
      <c r="F222" s="291" t="s">
        <v>175</v>
      </c>
      <c r="H222" s="292">
        <v>3.47</v>
      </c>
      <c r="L222" s="288"/>
      <c r="M222" s="293"/>
      <c r="N222" s="294"/>
      <c r="O222" s="294"/>
      <c r="P222" s="294"/>
      <c r="Q222" s="294"/>
      <c r="R222" s="294"/>
      <c r="S222" s="294"/>
      <c r="T222" s="295"/>
      <c r="AT222" s="290" t="s">
        <v>149</v>
      </c>
      <c r="AU222" s="290" t="s">
        <v>141</v>
      </c>
      <c r="AV222" s="287" t="s">
        <v>141</v>
      </c>
      <c r="AW222" s="287" t="s">
        <v>37</v>
      </c>
      <c r="AX222" s="287" t="s">
        <v>76</v>
      </c>
      <c r="AY222" s="290" t="s">
        <v>132</v>
      </c>
    </row>
    <row r="223" spans="1:65" s="296" customFormat="1" ht="11.25" x14ac:dyDescent="0.2">
      <c r="B223" s="297"/>
      <c r="D223" s="289" t="s">
        <v>149</v>
      </c>
      <c r="E223" s="298" t="s">
        <v>3</v>
      </c>
      <c r="F223" s="299" t="s">
        <v>155</v>
      </c>
      <c r="H223" s="300">
        <v>5</v>
      </c>
      <c r="L223" s="297"/>
      <c r="M223" s="301"/>
      <c r="N223" s="302"/>
      <c r="O223" s="302"/>
      <c r="P223" s="302"/>
      <c r="Q223" s="302"/>
      <c r="R223" s="302"/>
      <c r="S223" s="302"/>
      <c r="T223" s="303"/>
      <c r="AT223" s="298" t="s">
        <v>149</v>
      </c>
      <c r="AU223" s="298" t="s">
        <v>141</v>
      </c>
      <c r="AV223" s="296" t="s">
        <v>140</v>
      </c>
      <c r="AW223" s="296" t="s">
        <v>37</v>
      </c>
      <c r="AX223" s="296" t="s">
        <v>84</v>
      </c>
      <c r="AY223" s="298" t="s">
        <v>132</v>
      </c>
    </row>
    <row r="224" spans="1:65" s="128" customFormat="1" ht="24.2" customHeight="1" x14ac:dyDescent="0.2">
      <c r="A224" s="122"/>
      <c r="B224" s="123"/>
      <c r="C224" s="271" t="s">
        <v>376</v>
      </c>
      <c r="D224" s="271" t="s">
        <v>135</v>
      </c>
      <c r="E224" s="272" t="s">
        <v>377</v>
      </c>
      <c r="F224" s="273" t="s">
        <v>378</v>
      </c>
      <c r="G224" s="274" t="s">
        <v>138</v>
      </c>
      <c r="H224" s="275">
        <v>5</v>
      </c>
      <c r="I224" s="5"/>
      <c r="J224" s="276">
        <f>ROUND(I224*H224,2)</f>
        <v>0</v>
      </c>
      <c r="K224" s="273" t="s">
        <v>139</v>
      </c>
      <c r="L224" s="123"/>
      <c r="M224" s="277" t="s">
        <v>3</v>
      </c>
      <c r="N224" s="278" t="s">
        <v>48</v>
      </c>
      <c r="O224" s="165"/>
      <c r="P224" s="279">
        <f>O224*H224</f>
        <v>0</v>
      </c>
      <c r="Q224" s="279">
        <v>8.9999999999999993E-3</v>
      </c>
      <c r="R224" s="279">
        <f>Q224*H224</f>
        <v>4.4999999999999998E-2</v>
      </c>
      <c r="S224" s="279">
        <v>0</v>
      </c>
      <c r="T224" s="280">
        <f>S224*H224</f>
        <v>0</v>
      </c>
      <c r="U224" s="122"/>
      <c r="V224" s="122"/>
      <c r="W224" s="122"/>
      <c r="X224" s="122"/>
      <c r="Y224" s="122"/>
      <c r="Z224" s="122"/>
      <c r="AA224" s="122"/>
      <c r="AB224" s="122"/>
      <c r="AC224" s="122"/>
      <c r="AD224" s="122"/>
      <c r="AE224" s="122"/>
      <c r="AR224" s="281" t="s">
        <v>188</v>
      </c>
      <c r="AT224" s="281" t="s">
        <v>135</v>
      </c>
      <c r="AU224" s="281" t="s">
        <v>141</v>
      </c>
      <c r="AY224" s="105" t="s">
        <v>132</v>
      </c>
      <c r="BE224" s="282">
        <f>IF(N224="základní",J224,0)</f>
        <v>0</v>
      </c>
      <c r="BF224" s="282">
        <f>IF(N224="snížená",J224,0)</f>
        <v>0</v>
      </c>
      <c r="BG224" s="282">
        <f>IF(N224="zákl. přenesená",J224,0)</f>
        <v>0</v>
      </c>
      <c r="BH224" s="282">
        <f>IF(N224="sníž. přenesená",J224,0)</f>
        <v>0</v>
      </c>
      <c r="BI224" s="282">
        <f>IF(N224="nulová",J224,0)</f>
        <v>0</v>
      </c>
      <c r="BJ224" s="105" t="s">
        <v>141</v>
      </c>
      <c r="BK224" s="282">
        <f>ROUND(I224*H224,2)</f>
        <v>0</v>
      </c>
      <c r="BL224" s="105" t="s">
        <v>188</v>
      </c>
      <c r="BM224" s="281" t="s">
        <v>379</v>
      </c>
    </row>
    <row r="225" spans="1:65" s="128" customFormat="1" ht="11.25" x14ac:dyDescent="0.2">
      <c r="A225" s="122"/>
      <c r="B225" s="123"/>
      <c r="C225" s="122"/>
      <c r="D225" s="283" t="s">
        <v>143</v>
      </c>
      <c r="E225" s="122"/>
      <c r="F225" s="284" t="s">
        <v>380</v>
      </c>
      <c r="G225" s="122"/>
      <c r="H225" s="122"/>
      <c r="I225" s="122"/>
      <c r="J225" s="122"/>
      <c r="K225" s="122"/>
      <c r="L225" s="123"/>
      <c r="M225" s="285"/>
      <c r="N225" s="286"/>
      <c r="O225" s="165"/>
      <c r="P225" s="165"/>
      <c r="Q225" s="165"/>
      <c r="R225" s="165"/>
      <c r="S225" s="165"/>
      <c r="T225" s="166"/>
      <c r="U225" s="122"/>
      <c r="V225" s="122"/>
      <c r="W225" s="122"/>
      <c r="X225" s="122"/>
      <c r="Y225" s="122"/>
      <c r="Z225" s="122"/>
      <c r="AA225" s="122"/>
      <c r="AB225" s="122"/>
      <c r="AC225" s="122"/>
      <c r="AD225" s="122"/>
      <c r="AE225" s="122"/>
      <c r="AT225" s="105" t="s">
        <v>143</v>
      </c>
      <c r="AU225" s="105" t="s">
        <v>141</v>
      </c>
    </row>
    <row r="226" spans="1:65" s="287" customFormat="1" ht="11.25" x14ac:dyDescent="0.2">
      <c r="B226" s="288"/>
      <c r="D226" s="289" t="s">
        <v>149</v>
      </c>
      <c r="E226" s="290" t="s">
        <v>3</v>
      </c>
      <c r="F226" s="291" t="s">
        <v>174</v>
      </c>
      <c r="H226" s="292">
        <v>1.53</v>
      </c>
      <c r="L226" s="288"/>
      <c r="M226" s="293"/>
      <c r="N226" s="294"/>
      <c r="O226" s="294"/>
      <c r="P226" s="294"/>
      <c r="Q226" s="294"/>
      <c r="R226" s="294"/>
      <c r="S226" s="294"/>
      <c r="T226" s="295"/>
      <c r="AT226" s="290" t="s">
        <v>149</v>
      </c>
      <c r="AU226" s="290" t="s">
        <v>141</v>
      </c>
      <c r="AV226" s="287" t="s">
        <v>141</v>
      </c>
      <c r="AW226" s="287" t="s">
        <v>37</v>
      </c>
      <c r="AX226" s="287" t="s">
        <v>76</v>
      </c>
      <c r="AY226" s="290" t="s">
        <v>132</v>
      </c>
    </row>
    <row r="227" spans="1:65" s="287" customFormat="1" ht="11.25" x14ac:dyDescent="0.2">
      <c r="B227" s="288"/>
      <c r="D227" s="289" t="s">
        <v>149</v>
      </c>
      <c r="E227" s="290" t="s">
        <v>3</v>
      </c>
      <c r="F227" s="291" t="s">
        <v>175</v>
      </c>
      <c r="H227" s="292">
        <v>3.47</v>
      </c>
      <c r="L227" s="288"/>
      <c r="M227" s="293"/>
      <c r="N227" s="294"/>
      <c r="O227" s="294"/>
      <c r="P227" s="294"/>
      <c r="Q227" s="294"/>
      <c r="R227" s="294"/>
      <c r="S227" s="294"/>
      <c r="T227" s="295"/>
      <c r="AT227" s="290" t="s">
        <v>149</v>
      </c>
      <c r="AU227" s="290" t="s">
        <v>141</v>
      </c>
      <c r="AV227" s="287" t="s">
        <v>141</v>
      </c>
      <c r="AW227" s="287" t="s">
        <v>37</v>
      </c>
      <c r="AX227" s="287" t="s">
        <v>76</v>
      </c>
      <c r="AY227" s="290" t="s">
        <v>132</v>
      </c>
    </row>
    <row r="228" spans="1:65" s="296" customFormat="1" ht="11.25" x14ac:dyDescent="0.2">
      <c r="B228" s="297"/>
      <c r="D228" s="289" t="s">
        <v>149</v>
      </c>
      <c r="E228" s="298" t="s">
        <v>3</v>
      </c>
      <c r="F228" s="299" t="s">
        <v>155</v>
      </c>
      <c r="H228" s="300">
        <v>5</v>
      </c>
      <c r="L228" s="297"/>
      <c r="M228" s="301"/>
      <c r="N228" s="302"/>
      <c r="O228" s="302"/>
      <c r="P228" s="302"/>
      <c r="Q228" s="302"/>
      <c r="R228" s="302"/>
      <c r="S228" s="302"/>
      <c r="T228" s="303"/>
      <c r="AT228" s="298" t="s">
        <v>149</v>
      </c>
      <c r="AU228" s="298" t="s">
        <v>141</v>
      </c>
      <c r="AV228" s="296" t="s">
        <v>140</v>
      </c>
      <c r="AW228" s="296" t="s">
        <v>37</v>
      </c>
      <c r="AX228" s="296" t="s">
        <v>84</v>
      </c>
      <c r="AY228" s="298" t="s">
        <v>132</v>
      </c>
    </row>
    <row r="229" spans="1:65" s="128" customFormat="1" ht="16.5" customHeight="1" x14ac:dyDescent="0.2">
      <c r="A229" s="122"/>
      <c r="B229" s="123"/>
      <c r="C229" s="304" t="s">
        <v>381</v>
      </c>
      <c r="D229" s="304" t="s">
        <v>243</v>
      </c>
      <c r="E229" s="305" t="s">
        <v>382</v>
      </c>
      <c r="F229" s="306" t="s">
        <v>383</v>
      </c>
      <c r="G229" s="307" t="s">
        <v>138</v>
      </c>
      <c r="H229" s="308">
        <v>5</v>
      </c>
      <c r="I229" s="8"/>
      <c r="J229" s="309">
        <f>ROUND(I229*H229,2)</f>
        <v>0</v>
      </c>
      <c r="K229" s="306" t="s">
        <v>139</v>
      </c>
      <c r="L229" s="310"/>
      <c r="M229" s="311" t="s">
        <v>3</v>
      </c>
      <c r="N229" s="312" t="s">
        <v>48</v>
      </c>
      <c r="O229" s="165"/>
      <c r="P229" s="279">
        <f>O229*H229</f>
        <v>0</v>
      </c>
      <c r="Q229" s="279">
        <v>2.3E-2</v>
      </c>
      <c r="R229" s="279">
        <f>Q229*H229</f>
        <v>0.11499999999999999</v>
      </c>
      <c r="S229" s="279">
        <v>0</v>
      </c>
      <c r="T229" s="280">
        <f>S229*H229</f>
        <v>0</v>
      </c>
      <c r="U229" s="122"/>
      <c r="V229" s="122"/>
      <c r="W229" s="122"/>
      <c r="X229" s="122"/>
      <c r="Y229" s="122"/>
      <c r="Z229" s="122"/>
      <c r="AA229" s="122"/>
      <c r="AB229" s="122"/>
      <c r="AC229" s="122"/>
      <c r="AD229" s="122"/>
      <c r="AE229" s="122"/>
      <c r="AR229" s="281" t="s">
        <v>246</v>
      </c>
      <c r="AT229" s="281" t="s">
        <v>243</v>
      </c>
      <c r="AU229" s="281" t="s">
        <v>141</v>
      </c>
      <c r="AY229" s="105" t="s">
        <v>132</v>
      </c>
      <c r="BE229" s="282">
        <f>IF(N229="základní",J229,0)</f>
        <v>0</v>
      </c>
      <c r="BF229" s="282">
        <f>IF(N229="snížená",J229,0)</f>
        <v>0</v>
      </c>
      <c r="BG229" s="282">
        <f>IF(N229="zákl. přenesená",J229,0)</f>
        <v>0</v>
      </c>
      <c r="BH229" s="282">
        <f>IF(N229="sníž. přenesená",J229,0)</f>
        <v>0</v>
      </c>
      <c r="BI229" s="282">
        <f>IF(N229="nulová",J229,0)</f>
        <v>0</v>
      </c>
      <c r="BJ229" s="105" t="s">
        <v>141</v>
      </c>
      <c r="BK229" s="282">
        <f>ROUND(I229*H229,2)</f>
        <v>0</v>
      </c>
      <c r="BL229" s="105" t="s">
        <v>188</v>
      </c>
      <c r="BM229" s="281" t="s">
        <v>384</v>
      </c>
    </row>
    <row r="230" spans="1:65" s="128" customFormat="1" ht="11.25" x14ac:dyDescent="0.2">
      <c r="A230" s="122"/>
      <c r="B230" s="123"/>
      <c r="C230" s="122"/>
      <c r="D230" s="283" t="s">
        <v>143</v>
      </c>
      <c r="E230" s="122"/>
      <c r="F230" s="284" t="s">
        <v>385</v>
      </c>
      <c r="G230" s="122"/>
      <c r="H230" s="122"/>
      <c r="I230" s="122"/>
      <c r="J230" s="122"/>
      <c r="K230" s="122"/>
      <c r="L230" s="123"/>
      <c r="M230" s="285"/>
      <c r="N230" s="286"/>
      <c r="O230" s="165"/>
      <c r="P230" s="165"/>
      <c r="Q230" s="165"/>
      <c r="R230" s="165"/>
      <c r="S230" s="165"/>
      <c r="T230" s="166"/>
      <c r="U230" s="122"/>
      <c r="V230" s="122"/>
      <c r="W230" s="122"/>
      <c r="X230" s="122"/>
      <c r="Y230" s="122"/>
      <c r="Z230" s="122"/>
      <c r="AA230" s="122"/>
      <c r="AB230" s="122"/>
      <c r="AC230" s="122"/>
      <c r="AD230" s="122"/>
      <c r="AE230" s="122"/>
      <c r="AT230" s="105" t="s">
        <v>143</v>
      </c>
      <c r="AU230" s="105" t="s">
        <v>141</v>
      </c>
    </row>
    <row r="231" spans="1:65" s="128" customFormat="1" ht="24.2" customHeight="1" x14ac:dyDescent="0.2">
      <c r="A231" s="122"/>
      <c r="B231" s="123"/>
      <c r="C231" s="271" t="s">
        <v>386</v>
      </c>
      <c r="D231" s="271" t="s">
        <v>135</v>
      </c>
      <c r="E231" s="272" t="s">
        <v>387</v>
      </c>
      <c r="F231" s="273" t="s">
        <v>388</v>
      </c>
      <c r="G231" s="274" t="s">
        <v>209</v>
      </c>
      <c r="H231" s="275">
        <v>0.21</v>
      </c>
      <c r="I231" s="5"/>
      <c r="J231" s="276">
        <f>ROUND(I231*H231,2)</f>
        <v>0</v>
      </c>
      <c r="K231" s="273" t="s">
        <v>139</v>
      </c>
      <c r="L231" s="123"/>
      <c r="M231" s="277" t="s">
        <v>3</v>
      </c>
      <c r="N231" s="278" t="s">
        <v>48</v>
      </c>
      <c r="O231" s="165"/>
      <c r="P231" s="279">
        <f>O231*H231</f>
        <v>0</v>
      </c>
      <c r="Q231" s="279">
        <v>0</v>
      </c>
      <c r="R231" s="279">
        <f>Q231*H231</f>
        <v>0</v>
      </c>
      <c r="S231" s="279">
        <v>0</v>
      </c>
      <c r="T231" s="280">
        <f>S231*H231</f>
        <v>0</v>
      </c>
      <c r="U231" s="122"/>
      <c r="V231" s="122"/>
      <c r="W231" s="122"/>
      <c r="X231" s="122"/>
      <c r="Y231" s="122"/>
      <c r="Z231" s="122"/>
      <c r="AA231" s="122"/>
      <c r="AB231" s="122"/>
      <c r="AC231" s="122"/>
      <c r="AD231" s="122"/>
      <c r="AE231" s="122"/>
      <c r="AR231" s="281" t="s">
        <v>188</v>
      </c>
      <c r="AT231" s="281" t="s">
        <v>135</v>
      </c>
      <c r="AU231" s="281" t="s">
        <v>141</v>
      </c>
      <c r="AY231" s="105" t="s">
        <v>132</v>
      </c>
      <c r="BE231" s="282">
        <f>IF(N231="základní",J231,0)</f>
        <v>0</v>
      </c>
      <c r="BF231" s="282">
        <f>IF(N231="snížená",J231,0)</f>
        <v>0</v>
      </c>
      <c r="BG231" s="282">
        <f>IF(N231="zákl. přenesená",J231,0)</f>
        <v>0</v>
      </c>
      <c r="BH231" s="282">
        <f>IF(N231="sníž. přenesená",J231,0)</f>
        <v>0</v>
      </c>
      <c r="BI231" s="282">
        <f>IF(N231="nulová",J231,0)</f>
        <v>0</v>
      </c>
      <c r="BJ231" s="105" t="s">
        <v>141</v>
      </c>
      <c r="BK231" s="282">
        <f>ROUND(I231*H231,2)</f>
        <v>0</v>
      </c>
      <c r="BL231" s="105" t="s">
        <v>188</v>
      </c>
      <c r="BM231" s="281" t="s">
        <v>389</v>
      </c>
    </row>
    <row r="232" spans="1:65" s="128" customFormat="1" ht="11.25" x14ac:dyDescent="0.2">
      <c r="A232" s="122"/>
      <c r="B232" s="123"/>
      <c r="C232" s="122"/>
      <c r="D232" s="283" t="s">
        <v>143</v>
      </c>
      <c r="E232" s="122"/>
      <c r="F232" s="284" t="s">
        <v>390</v>
      </c>
      <c r="G232" s="122"/>
      <c r="H232" s="122"/>
      <c r="I232" s="122"/>
      <c r="J232" s="122"/>
      <c r="K232" s="122"/>
      <c r="L232" s="123"/>
      <c r="M232" s="285"/>
      <c r="N232" s="286"/>
      <c r="O232" s="165"/>
      <c r="P232" s="165"/>
      <c r="Q232" s="165"/>
      <c r="R232" s="165"/>
      <c r="S232" s="165"/>
      <c r="T232" s="166"/>
      <c r="U232" s="122"/>
      <c r="V232" s="122"/>
      <c r="W232" s="122"/>
      <c r="X232" s="122"/>
      <c r="Y232" s="122"/>
      <c r="Z232" s="122"/>
      <c r="AA232" s="122"/>
      <c r="AB232" s="122"/>
      <c r="AC232" s="122"/>
      <c r="AD232" s="122"/>
      <c r="AE232" s="122"/>
      <c r="AT232" s="105" t="s">
        <v>143</v>
      </c>
      <c r="AU232" s="105" t="s">
        <v>141</v>
      </c>
    </row>
    <row r="233" spans="1:65" s="258" customFormat="1" ht="22.9" customHeight="1" x14ac:dyDescent="0.2">
      <c r="B233" s="259"/>
      <c r="D233" s="260" t="s">
        <v>75</v>
      </c>
      <c r="E233" s="269" t="s">
        <v>391</v>
      </c>
      <c r="F233" s="269" t="s">
        <v>392</v>
      </c>
      <c r="J233" s="270">
        <f>BK233</f>
        <v>0</v>
      </c>
      <c r="L233" s="259"/>
      <c r="M233" s="263"/>
      <c r="N233" s="264"/>
      <c r="O233" s="264"/>
      <c r="P233" s="265">
        <f>SUM(P234:P247)</f>
        <v>0</v>
      </c>
      <c r="Q233" s="264"/>
      <c r="R233" s="265">
        <f>SUM(R234:R247)</f>
        <v>9.3454000000000002E-3</v>
      </c>
      <c r="S233" s="264"/>
      <c r="T233" s="266">
        <f>SUM(T234:T247)</f>
        <v>0</v>
      </c>
      <c r="AR233" s="260" t="s">
        <v>141</v>
      </c>
      <c r="AT233" s="267" t="s">
        <v>75</v>
      </c>
      <c r="AU233" s="267" t="s">
        <v>84</v>
      </c>
      <c r="AY233" s="260" t="s">
        <v>132</v>
      </c>
      <c r="BK233" s="268">
        <f>SUM(BK234:BK247)</f>
        <v>0</v>
      </c>
    </row>
    <row r="234" spans="1:65" s="128" customFormat="1" ht="24.2" customHeight="1" x14ac:dyDescent="0.2">
      <c r="A234" s="122"/>
      <c r="B234" s="123"/>
      <c r="C234" s="271" t="s">
        <v>393</v>
      </c>
      <c r="D234" s="271" t="s">
        <v>135</v>
      </c>
      <c r="E234" s="272" t="s">
        <v>394</v>
      </c>
      <c r="F234" s="273" t="s">
        <v>395</v>
      </c>
      <c r="G234" s="274" t="s">
        <v>178</v>
      </c>
      <c r="H234" s="275">
        <v>18.899999999999999</v>
      </c>
      <c r="I234" s="5"/>
      <c r="J234" s="276">
        <f>ROUND(I234*H234,2)</f>
        <v>0</v>
      </c>
      <c r="K234" s="273" t="s">
        <v>139</v>
      </c>
      <c r="L234" s="123"/>
      <c r="M234" s="277" t="s">
        <v>3</v>
      </c>
      <c r="N234" s="278" t="s">
        <v>48</v>
      </c>
      <c r="O234" s="165"/>
      <c r="P234" s="279">
        <f>O234*H234</f>
        <v>0</v>
      </c>
      <c r="Q234" s="279">
        <v>3.0000000000000001E-5</v>
      </c>
      <c r="R234" s="279">
        <f>Q234*H234</f>
        <v>5.6700000000000001E-4</v>
      </c>
      <c r="S234" s="279">
        <v>0</v>
      </c>
      <c r="T234" s="280">
        <f>S234*H234</f>
        <v>0</v>
      </c>
      <c r="U234" s="122"/>
      <c r="V234" s="122"/>
      <c r="W234" s="122"/>
      <c r="X234" s="122"/>
      <c r="Y234" s="122"/>
      <c r="Z234" s="122"/>
      <c r="AA234" s="122"/>
      <c r="AB234" s="122"/>
      <c r="AC234" s="122"/>
      <c r="AD234" s="122"/>
      <c r="AE234" s="122"/>
      <c r="AR234" s="281" t="s">
        <v>188</v>
      </c>
      <c r="AT234" s="281" t="s">
        <v>135</v>
      </c>
      <c r="AU234" s="281" t="s">
        <v>141</v>
      </c>
      <c r="AY234" s="105" t="s">
        <v>132</v>
      </c>
      <c r="BE234" s="282">
        <f>IF(N234="základní",J234,0)</f>
        <v>0</v>
      </c>
      <c r="BF234" s="282">
        <f>IF(N234="snížená",J234,0)</f>
        <v>0</v>
      </c>
      <c r="BG234" s="282">
        <f>IF(N234="zákl. přenesená",J234,0)</f>
        <v>0</v>
      </c>
      <c r="BH234" s="282">
        <f>IF(N234="sníž. přenesená",J234,0)</f>
        <v>0</v>
      </c>
      <c r="BI234" s="282">
        <f>IF(N234="nulová",J234,0)</f>
        <v>0</v>
      </c>
      <c r="BJ234" s="105" t="s">
        <v>141</v>
      </c>
      <c r="BK234" s="282">
        <f>ROUND(I234*H234,2)</f>
        <v>0</v>
      </c>
      <c r="BL234" s="105" t="s">
        <v>188</v>
      </c>
      <c r="BM234" s="281" t="s">
        <v>396</v>
      </c>
    </row>
    <row r="235" spans="1:65" s="128" customFormat="1" ht="11.25" x14ac:dyDescent="0.2">
      <c r="A235" s="122"/>
      <c r="B235" s="123"/>
      <c r="C235" s="122"/>
      <c r="D235" s="283" t="s">
        <v>143</v>
      </c>
      <c r="E235" s="122"/>
      <c r="F235" s="284" t="s">
        <v>397</v>
      </c>
      <c r="G235" s="122"/>
      <c r="H235" s="122"/>
      <c r="I235" s="122"/>
      <c r="J235" s="122"/>
      <c r="K235" s="122"/>
      <c r="L235" s="123"/>
      <c r="M235" s="285"/>
      <c r="N235" s="286"/>
      <c r="O235" s="165"/>
      <c r="P235" s="165"/>
      <c r="Q235" s="165"/>
      <c r="R235" s="165"/>
      <c r="S235" s="165"/>
      <c r="T235" s="166"/>
      <c r="U235" s="122"/>
      <c r="V235" s="122"/>
      <c r="W235" s="122"/>
      <c r="X235" s="122"/>
      <c r="Y235" s="122"/>
      <c r="Z235" s="122"/>
      <c r="AA235" s="122"/>
      <c r="AB235" s="122"/>
      <c r="AC235" s="122"/>
      <c r="AD235" s="122"/>
      <c r="AE235" s="122"/>
      <c r="AT235" s="105" t="s">
        <v>143</v>
      </c>
      <c r="AU235" s="105" t="s">
        <v>141</v>
      </c>
    </row>
    <row r="236" spans="1:65" s="287" customFormat="1" ht="11.25" x14ac:dyDescent="0.2">
      <c r="B236" s="288"/>
      <c r="D236" s="289" t="s">
        <v>149</v>
      </c>
      <c r="E236" s="290" t="s">
        <v>3</v>
      </c>
      <c r="F236" s="291" t="s">
        <v>398</v>
      </c>
      <c r="H236" s="292">
        <v>18.899999999999999</v>
      </c>
      <c r="L236" s="288"/>
      <c r="M236" s="293"/>
      <c r="N236" s="294"/>
      <c r="O236" s="294"/>
      <c r="P236" s="294"/>
      <c r="Q236" s="294"/>
      <c r="R236" s="294"/>
      <c r="S236" s="294"/>
      <c r="T236" s="295"/>
      <c r="AT236" s="290" t="s">
        <v>149</v>
      </c>
      <c r="AU236" s="290" t="s">
        <v>141</v>
      </c>
      <c r="AV236" s="287" t="s">
        <v>141</v>
      </c>
      <c r="AW236" s="287" t="s">
        <v>37</v>
      </c>
      <c r="AX236" s="287" t="s">
        <v>84</v>
      </c>
      <c r="AY236" s="290" t="s">
        <v>132</v>
      </c>
    </row>
    <row r="237" spans="1:65" s="128" customFormat="1" ht="16.5" customHeight="1" x14ac:dyDescent="0.2">
      <c r="A237" s="122"/>
      <c r="B237" s="123"/>
      <c r="C237" s="304" t="s">
        <v>399</v>
      </c>
      <c r="D237" s="304" t="s">
        <v>243</v>
      </c>
      <c r="E237" s="305" t="s">
        <v>400</v>
      </c>
      <c r="F237" s="306" t="s">
        <v>401</v>
      </c>
      <c r="G237" s="307" t="s">
        <v>178</v>
      </c>
      <c r="H237" s="308">
        <v>18.899999999999999</v>
      </c>
      <c r="I237" s="8"/>
      <c r="J237" s="309">
        <f>ROUND(I237*H237,2)</f>
        <v>0</v>
      </c>
      <c r="K237" s="306" t="s">
        <v>139</v>
      </c>
      <c r="L237" s="310"/>
      <c r="M237" s="311" t="s">
        <v>3</v>
      </c>
      <c r="N237" s="312" t="s">
        <v>48</v>
      </c>
      <c r="O237" s="165"/>
      <c r="P237" s="279">
        <f>O237*H237</f>
        <v>0</v>
      </c>
      <c r="Q237" s="279">
        <v>2.0000000000000001E-4</v>
      </c>
      <c r="R237" s="279">
        <f>Q237*H237</f>
        <v>3.7799999999999999E-3</v>
      </c>
      <c r="S237" s="279">
        <v>0</v>
      </c>
      <c r="T237" s="280">
        <f>S237*H237</f>
        <v>0</v>
      </c>
      <c r="U237" s="122"/>
      <c r="V237" s="122"/>
      <c r="W237" s="122"/>
      <c r="X237" s="122"/>
      <c r="Y237" s="122"/>
      <c r="Z237" s="122"/>
      <c r="AA237" s="122"/>
      <c r="AB237" s="122"/>
      <c r="AC237" s="122"/>
      <c r="AD237" s="122"/>
      <c r="AE237" s="122"/>
      <c r="AR237" s="281" t="s">
        <v>246</v>
      </c>
      <c r="AT237" s="281" t="s">
        <v>243</v>
      </c>
      <c r="AU237" s="281" t="s">
        <v>141</v>
      </c>
      <c r="AY237" s="105" t="s">
        <v>132</v>
      </c>
      <c r="BE237" s="282">
        <f>IF(N237="základní",J237,0)</f>
        <v>0</v>
      </c>
      <c r="BF237" s="282">
        <f>IF(N237="snížená",J237,0)</f>
        <v>0</v>
      </c>
      <c r="BG237" s="282">
        <f>IF(N237="zákl. přenesená",J237,0)</f>
        <v>0</v>
      </c>
      <c r="BH237" s="282">
        <f>IF(N237="sníž. přenesená",J237,0)</f>
        <v>0</v>
      </c>
      <c r="BI237" s="282">
        <f>IF(N237="nulová",J237,0)</f>
        <v>0</v>
      </c>
      <c r="BJ237" s="105" t="s">
        <v>141</v>
      </c>
      <c r="BK237" s="282">
        <f>ROUND(I237*H237,2)</f>
        <v>0</v>
      </c>
      <c r="BL237" s="105" t="s">
        <v>188</v>
      </c>
      <c r="BM237" s="281" t="s">
        <v>402</v>
      </c>
    </row>
    <row r="238" spans="1:65" s="128" customFormat="1" ht="11.25" x14ac:dyDescent="0.2">
      <c r="A238" s="122"/>
      <c r="B238" s="123"/>
      <c r="C238" s="122"/>
      <c r="D238" s="283" t="s">
        <v>143</v>
      </c>
      <c r="E238" s="122"/>
      <c r="F238" s="284" t="s">
        <v>403</v>
      </c>
      <c r="G238" s="122"/>
      <c r="H238" s="122"/>
      <c r="I238" s="122"/>
      <c r="J238" s="122"/>
      <c r="K238" s="122"/>
      <c r="L238" s="123"/>
      <c r="M238" s="285"/>
      <c r="N238" s="286"/>
      <c r="O238" s="165"/>
      <c r="P238" s="165"/>
      <c r="Q238" s="165"/>
      <c r="R238" s="165"/>
      <c r="S238" s="165"/>
      <c r="T238" s="166"/>
      <c r="U238" s="122"/>
      <c r="V238" s="122"/>
      <c r="W238" s="122"/>
      <c r="X238" s="122"/>
      <c r="Y238" s="122"/>
      <c r="Z238" s="122"/>
      <c r="AA238" s="122"/>
      <c r="AB238" s="122"/>
      <c r="AC238" s="122"/>
      <c r="AD238" s="122"/>
      <c r="AE238" s="122"/>
      <c r="AT238" s="105" t="s">
        <v>143</v>
      </c>
      <c r="AU238" s="105" t="s">
        <v>141</v>
      </c>
    </row>
    <row r="239" spans="1:65" s="128" customFormat="1" ht="24.2" customHeight="1" x14ac:dyDescent="0.2">
      <c r="A239" s="122"/>
      <c r="B239" s="123"/>
      <c r="C239" s="271" t="s">
        <v>404</v>
      </c>
      <c r="D239" s="271" t="s">
        <v>135</v>
      </c>
      <c r="E239" s="272" t="s">
        <v>405</v>
      </c>
      <c r="F239" s="273" t="s">
        <v>406</v>
      </c>
      <c r="G239" s="274" t="s">
        <v>138</v>
      </c>
      <c r="H239" s="275">
        <v>22.72</v>
      </c>
      <c r="I239" s="5"/>
      <c r="J239" s="276">
        <f>ROUND(I239*H239,2)</f>
        <v>0</v>
      </c>
      <c r="K239" s="273" t="s">
        <v>139</v>
      </c>
      <c r="L239" s="123"/>
      <c r="M239" s="277" t="s">
        <v>3</v>
      </c>
      <c r="N239" s="278" t="s">
        <v>48</v>
      </c>
      <c r="O239" s="165"/>
      <c r="P239" s="279">
        <f>O239*H239</f>
        <v>0</v>
      </c>
      <c r="Q239" s="279">
        <v>1.7000000000000001E-4</v>
      </c>
      <c r="R239" s="279">
        <f>Q239*H239</f>
        <v>3.8624000000000002E-3</v>
      </c>
      <c r="S239" s="279">
        <v>0</v>
      </c>
      <c r="T239" s="280">
        <f>S239*H239</f>
        <v>0</v>
      </c>
      <c r="U239" s="122"/>
      <c r="V239" s="122"/>
      <c r="W239" s="122"/>
      <c r="X239" s="122"/>
      <c r="Y239" s="122"/>
      <c r="Z239" s="122"/>
      <c r="AA239" s="122"/>
      <c r="AB239" s="122"/>
      <c r="AC239" s="122"/>
      <c r="AD239" s="122"/>
      <c r="AE239" s="122"/>
      <c r="AR239" s="281" t="s">
        <v>188</v>
      </c>
      <c r="AT239" s="281" t="s">
        <v>135</v>
      </c>
      <c r="AU239" s="281" t="s">
        <v>141</v>
      </c>
      <c r="AY239" s="105" t="s">
        <v>132</v>
      </c>
      <c r="BE239" s="282">
        <f>IF(N239="základní",J239,0)</f>
        <v>0</v>
      </c>
      <c r="BF239" s="282">
        <f>IF(N239="snížená",J239,0)</f>
        <v>0</v>
      </c>
      <c r="BG239" s="282">
        <f>IF(N239="zákl. přenesená",J239,0)</f>
        <v>0</v>
      </c>
      <c r="BH239" s="282">
        <f>IF(N239="sníž. přenesená",J239,0)</f>
        <v>0</v>
      </c>
      <c r="BI239" s="282">
        <f>IF(N239="nulová",J239,0)</f>
        <v>0</v>
      </c>
      <c r="BJ239" s="105" t="s">
        <v>141</v>
      </c>
      <c r="BK239" s="282">
        <f>ROUND(I239*H239,2)</f>
        <v>0</v>
      </c>
      <c r="BL239" s="105" t="s">
        <v>188</v>
      </c>
      <c r="BM239" s="281" t="s">
        <v>407</v>
      </c>
    </row>
    <row r="240" spans="1:65" s="128" customFormat="1" ht="11.25" x14ac:dyDescent="0.2">
      <c r="A240" s="122"/>
      <c r="B240" s="123"/>
      <c r="C240" s="122"/>
      <c r="D240" s="283" t="s">
        <v>143</v>
      </c>
      <c r="E240" s="122"/>
      <c r="F240" s="284" t="s">
        <v>408</v>
      </c>
      <c r="G240" s="122"/>
      <c r="H240" s="122"/>
      <c r="I240" s="122"/>
      <c r="J240" s="122"/>
      <c r="K240" s="122"/>
      <c r="L240" s="123"/>
      <c r="M240" s="285"/>
      <c r="N240" s="286"/>
      <c r="O240" s="165"/>
      <c r="P240" s="165"/>
      <c r="Q240" s="165"/>
      <c r="R240" s="165"/>
      <c r="S240" s="165"/>
      <c r="T240" s="166"/>
      <c r="U240" s="122"/>
      <c r="V240" s="122"/>
      <c r="W240" s="122"/>
      <c r="X240" s="122"/>
      <c r="Y240" s="122"/>
      <c r="Z240" s="122"/>
      <c r="AA240" s="122"/>
      <c r="AB240" s="122"/>
      <c r="AC240" s="122"/>
      <c r="AD240" s="122"/>
      <c r="AE240" s="122"/>
      <c r="AT240" s="105" t="s">
        <v>143</v>
      </c>
      <c r="AU240" s="105" t="s">
        <v>141</v>
      </c>
    </row>
    <row r="241" spans="1:65" s="287" customFormat="1" ht="11.25" x14ac:dyDescent="0.2">
      <c r="B241" s="288"/>
      <c r="D241" s="289" t="s">
        <v>149</v>
      </c>
      <c r="E241" s="290" t="s">
        <v>3</v>
      </c>
      <c r="F241" s="291" t="s">
        <v>409</v>
      </c>
      <c r="H241" s="292">
        <v>22.72</v>
      </c>
      <c r="L241" s="288"/>
      <c r="M241" s="293"/>
      <c r="N241" s="294"/>
      <c r="O241" s="294"/>
      <c r="P241" s="294"/>
      <c r="Q241" s="294"/>
      <c r="R241" s="294"/>
      <c r="S241" s="294"/>
      <c r="T241" s="295"/>
      <c r="AT241" s="290" t="s">
        <v>149</v>
      </c>
      <c r="AU241" s="290" t="s">
        <v>141</v>
      </c>
      <c r="AV241" s="287" t="s">
        <v>141</v>
      </c>
      <c r="AW241" s="287" t="s">
        <v>37</v>
      </c>
      <c r="AX241" s="287" t="s">
        <v>84</v>
      </c>
      <c r="AY241" s="290" t="s">
        <v>132</v>
      </c>
    </row>
    <row r="242" spans="1:65" s="128" customFormat="1" ht="16.5" customHeight="1" x14ac:dyDescent="0.2">
      <c r="A242" s="122"/>
      <c r="B242" s="123"/>
      <c r="C242" s="271" t="s">
        <v>410</v>
      </c>
      <c r="D242" s="271" t="s">
        <v>135</v>
      </c>
      <c r="E242" s="272" t="s">
        <v>411</v>
      </c>
      <c r="F242" s="273" t="s">
        <v>412</v>
      </c>
      <c r="G242" s="274" t="s">
        <v>138</v>
      </c>
      <c r="H242" s="275">
        <v>22.72</v>
      </c>
      <c r="I242" s="5"/>
      <c r="J242" s="276">
        <f>ROUND(I242*H242,2)</f>
        <v>0</v>
      </c>
      <c r="K242" s="273" t="s">
        <v>139</v>
      </c>
      <c r="L242" s="123"/>
      <c r="M242" s="277" t="s">
        <v>3</v>
      </c>
      <c r="N242" s="278" t="s">
        <v>48</v>
      </c>
      <c r="O242" s="165"/>
      <c r="P242" s="279">
        <f>O242*H242</f>
        <v>0</v>
      </c>
      <c r="Q242" s="279">
        <v>0</v>
      </c>
      <c r="R242" s="279">
        <f>Q242*H242</f>
        <v>0</v>
      </c>
      <c r="S242" s="279">
        <v>0</v>
      </c>
      <c r="T242" s="280">
        <f>S242*H242</f>
        <v>0</v>
      </c>
      <c r="U242" s="122"/>
      <c r="V242" s="122"/>
      <c r="W242" s="122"/>
      <c r="X242" s="122"/>
      <c r="Y242" s="122"/>
      <c r="Z242" s="122"/>
      <c r="AA242" s="122"/>
      <c r="AB242" s="122"/>
      <c r="AC242" s="122"/>
      <c r="AD242" s="122"/>
      <c r="AE242" s="122"/>
      <c r="AR242" s="281" t="s">
        <v>188</v>
      </c>
      <c r="AT242" s="281" t="s">
        <v>135</v>
      </c>
      <c r="AU242" s="281" t="s">
        <v>141</v>
      </c>
      <c r="AY242" s="105" t="s">
        <v>132</v>
      </c>
      <c r="BE242" s="282">
        <f>IF(N242="základní",J242,0)</f>
        <v>0</v>
      </c>
      <c r="BF242" s="282">
        <f>IF(N242="snížená",J242,0)</f>
        <v>0</v>
      </c>
      <c r="BG242" s="282">
        <f>IF(N242="zákl. přenesená",J242,0)</f>
        <v>0</v>
      </c>
      <c r="BH242" s="282">
        <f>IF(N242="sníž. přenesená",J242,0)</f>
        <v>0</v>
      </c>
      <c r="BI242" s="282">
        <f>IF(N242="nulová",J242,0)</f>
        <v>0</v>
      </c>
      <c r="BJ242" s="105" t="s">
        <v>141</v>
      </c>
      <c r="BK242" s="282">
        <f>ROUND(I242*H242,2)</f>
        <v>0</v>
      </c>
      <c r="BL242" s="105" t="s">
        <v>188</v>
      </c>
      <c r="BM242" s="281" t="s">
        <v>413</v>
      </c>
    </row>
    <row r="243" spans="1:65" s="128" customFormat="1" ht="11.25" x14ac:dyDescent="0.2">
      <c r="A243" s="122"/>
      <c r="B243" s="123"/>
      <c r="C243" s="122"/>
      <c r="D243" s="283" t="s">
        <v>143</v>
      </c>
      <c r="E243" s="122"/>
      <c r="F243" s="284" t="s">
        <v>414</v>
      </c>
      <c r="G243" s="122"/>
      <c r="H243" s="122"/>
      <c r="I243" s="122"/>
      <c r="J243" s="122"/>
      <c r="K243" s="122"/>
      <c r="L243" s="123"/>
      <c r="M243" s="285"/>
      <c r="N243" s="286"/>
      <c r="O243" s="165"/>
      <c r="P243" s="165"/>
      <c r="Q243" s="165"/>
      <c r="R243" s="165"/>
      <c r="S243" s="165"/>
      <c r="T243" s="166"/>
      <c r="U243" s="122"/>
      <c r="V243" s="122"/>
      <c r="W243" s="122"/>
      <c r="X243" s="122"/>
      <c r="Y243" s="122"/>
      <c r="Z243" s="122"/>
      <c r="AA243" s="122"/>
      <c r="AB243" s="122"/>
      <c r="AC243" s="122"/>
      <c r="AD243" s="122"/>
      <c r="AE243" s="122"/>
      <c r="AT243" s="105" t="s">
        <v>143</v>
      </c>
      <c r="AU243" s="105" t="s">
        <v>141</v>
      </c>
    </row>
    <row r="244" spans="1:65" s="128" customFormat="1" ht="16.5" customHeight="1" x14ac:dyDescent="0.2">
      <c r="A244" s="122"/>
      <c r="B244" s="123"/>
      <c r="C244" s="271" t="s">
        <v>415</v>
      </c>
      <c r="D244" s="271" t="s">
        <v>135</v>
      </c>
      <c r="E244" s="272" t="s">
        <v>416</v>
      </c>
      <c r="F244" s="273" t="s">
        <v>417</v>
      </c>
      <c r="G244" s="274" t="s">
        <v>138</v>
      </c>
      <c r="H244" s="275">
        <v>22.72</v>
      </c>
      <c r="I244" s="5"/>
      <c r="J244" s="276">
        <f>ROUND(I244*H244,2)</f>
        <v>0</v>
      </c>
      <c r="K244" s="273" t="s">
        <v>139</v>
      </c>
      <c r="L244" s="123"/>
      <c r="M244" s="277" t="s">
        <v>3</v>
      </c>
      <c r="N244" s="278" t="s">
        <v>48</v>
      </c>
      <c r="O244" s="165"/>
      <c r="P244" s="279">
        <f>O244*H244</f>
        <v>0</v>
      </c>
      <c r="Q244" s="279">
        <v>5.0000000000000002E-5</v>
      </c>
      <c r="R244" s="279">
        <f>Q244*H244</f>
        <v>1.1360000000000001E-3</v>
      </c>
      <c r="S244" s="279">
        <v>0</v>
      </c>
      <c r="T244" s="280">
        <f>S244*H244</f>
        <v>0</v>
      </c>
      <c r="U244" s="122"/>
      <c r="V244" s="122"/>
      <c r="W244" s="122"/>
      <c r="X244" s="122"/>
      <c r="Y244" s="122"/>
      <c r="Z244" s="122"/>
      <c r="AA244" s="122"/>
      <c r="AB244" s="122"/>
      <c r="AC244" s="122"/>
      <c r="AD244" s="122"/>
      <c r="AE244" s="122"/>
      <c r="AR244" s="281" t="s">
        <v>188</v>
      </c>
      <c r="AT244" s="281" t="s">
        <v>135</v>
      </c>
      <c r="AU244" s="281" t="s">
        <v>141</v>
      </c>
      <c r="AY244" s="105" t="s">
        <v>132</v>
      </c>
      <c r="BE244" s="282">
        <f>IF(N244="základní",J244,0)</f>
        <v>0</v>
      </c>
      <c r="BF244" s="282">
        <f>IF(N244="snížená",J244,0)</f>
        <v>0</v>
      </c>
      <c r="BG244" s="282">
        <f>IF(N244="zákl. přenesená",J244,0)</f>
        <v>0</v>
      </c>
      <c r="BH244" s="282">
        <f>IF(N244="sníž. přenesená",J244,0)</f>
        <v>0</v>
      </c>
      <c r="BI244" s="282">
        <f>IF(N244="nulová",J244,0)</f>
        <v>0</v>
      </c>
      <c r="BJ244" s="105" t="s">
        <v>141</v>
      </c>
      <c r="BK244" s="282">
        <f>ROUND(I244*H244,2)</f>
        <v>0</v>
      </c>
      <c r="BL244" s="105" t="s">
        <v>188</v>
      </c>
      <c r="BM244" s="281" t="s">
        <v>418</v>
      </c>
    </row>
    <row r="245" spans="1:65" s="128" customFormat="1" ht="11.25" x14ac:dyDescent="0.2">
      <c r="A245" s="122"/>
      <c r="B245" s="123"/>
      <c r="C245" s="122"/>
      <c r="D245" s="283" t="s">
        <v>143</v>
      </c>
      <c r="E245" s="122"/>
      <c r="F245" s="284" t="s">
        <v>419</v>
      </c>
      <c r="G245" s="122"/>
      <c r="H245" s="122"/>
      <c r="I245" s="122"/>
      <c r="J245" s="122"/>
      <c r="K245" s="122"/>
      <c r="L245" s="123"/>
      <c r="M245" s="285"/>
      <c r="N245" s="286"/>
      <c r="O245" s="165"/>
      <c r="P245" s="165"/>
      <c r="Q245" s="165"/>
      <c r="R245" s="165"/>
      <c r="S245" s="165"/>
      <c r="T245" s="166"/>
      <c r="U245" s="122"/>
      <c r="V245" s="122"/>
      <c r="W245" s="122"/>
      <c r="X245" s="122"/>
      <c r="Y245" s="122"/>
      <c r="Z245" s="122"/>
      <c r="AA245" s="122"/>
      <c r="AB245" s="122"/>
      <c r="AC245" s="122"/>
      <c r="AD245" s="122"/>
      <c r="AE245" s="122"/>
      <c r="AT245" s="105" t="s">
        <v>143</v>
      </c>
      <c r="AU245" s="105" t="s">
        <v>141</v>
      </c>
    </row>
    <row r="246" spans="1:65" s="128" customFormat="1" ht="24.2" customHeight="1" x14ac:dyDescent="0.2">
      <c r="A246" s="122"/>
      <c r="B246" s="123"/>
      <c r="C246" s="271" t="s">
        <v>420</v>
      </c>
      <c r="D246" s="271" t="s">
        <v>135</v>
      </c>
      <c r="E246" s="272" t="s">
        <v>421</v>
      </c>
      <c r="F246" s="273" t="s">
        <v>422</v>
      </c>
      <c r="G246" s="274" t="s">
        <v>209</v>
      </c>
      <c r="H246" s="275">
        <v>8.9999999999999993E-3</v>
      </c>
      <c r="I246" s="5"/>
      <c r="J246" s="276">
        <f>ROUND(I246*H246,2)</f>
        <v>0</v>
      </c>
      <c r="K246" s="273" t="s">
        <v>139</v>
      </c>
      <c r="L246" s="123"/>
      <c r="M246" s="277" t="s">
        <v>3</v>
      </c>
      <c r="N246" s="278" t="s">
        <v>48</v>
      </c>
      <c r="O246" s="165"/>
      <c r="P246" s="279">
        <f>O246*H246</f>
        <v>0</v>
      </c>
      <c r="Q246" s="279">
        <v>0</v>
      </c>
      <c r="R246" s="279">
        <f>Q246*H246</f>
        <v>0</v>
      </c>
      <c r="S246" s="279">
        <v>0</v>
      </c>
      <c r="T246" s="280">
        <f>S246*H246</f>
        <v>0</v>
      </c>
      <c r="U246" s="122"/>
      <c r="V246" s="122"/>
      <c r="W246" s="122"/>
      <c r="X246" s="122"/>
      <c r="Y246" s="122"/>
      <c r="Z246" s="122"/>
      <c r="AA246" s="122"/>
      <c r="AB246" s="122"/>
      <c r="AC246" s="122"/>
      <c r="AD246" s="122"/>
      <c r="AE246" s="122"/>
      <c r="AR246" s="281" t="s">
        <v>188</v>
      </c>
      <c r="AT246" s="281" t="s">
        <v>135</v>
      </c>
      <c r="AU246" s="281" t="s">
        <v>141</v>
      </c>
      <c r="AY246" s="105" t="s">
        <v>132</v>
      </c>
      <c r="BE246" s="282">
        <f>IF(N246="základní",J246,0)</f>
        <v>0</v>
      </c>
      <c r="BF246" s="282">
        <f>IF(N246="snížená",J246,0)</f>
        <v>0</v>
      </c>
      <c r="BG246" s="282">
        <f>IF(N246="zákl. přenesená",J246,0)</f>
        <v>0</v>
      </c>
      <c r="BH246" s="282">
        <f>IF(N246="sníž. přenesená",J246,0)</f>
        <v>0</v>
      </c>
      <c r="BI246" s="282">
        <f>IF(N246="nulová",J246,0)</f>
        <v>0</v>
      </c>
      <c r="BJ246" s="105" t="s">
        <v>141</v>
      </c>
      <c r="BK246" s="282">
        <f>ROUND(I246*H246,2)</f>
        <v>0</v>
      </c>
      <c r="BL246" s="105" t="s">
        <v>188</v>
      </c>
      <c r="BM246" s="281" t="s">
        <v>423</v>
      </c>
    </row>
    <row r="247" spans="1:65" s="128" customFormat="1" ht="11.25" x14ac:dyDescent="0.2">
      <c r="A247" s="122"/>
      <c r="B247" s="123"/>
      <c r="C247" s="122"/>
      <c r="D247" s="283" t="s">
        <v>143</v>
      </c>
      <c r="E247" s="122"/>
      <c r="F247" s="284" t="s">
        <v>424</v>
      </c>
      <c r="G247" s="122"/>
      <c r="H247" s="122"/>
      <c r="I247" s="122"/>
      <c r="J247" s="122"/>
      <c r="K247" s="122"/>
      <c r="L247" s="123"/>
      <c r="M247" s="285"/>
      <c r="N247" s="286"/>
      <c r="O247" s="165"/>
      <c r="P247" s="165"/>
      <c r="Q247" s="165"/>
      <c r="R247" s="165"/>
      <c r="S247" s="165"/>
      <c r="T247" s="166"/>
      <c r="U247" s="122"/>
      <c r="V247" s="122"/>
      <c r="W247" s="122"/>
      <c r="X247" s="122"/>
      <c r="Y247" s="122"/>
      <c r="Z247" s="122"/>
      <c r="AA247" s="122"/>
      <c r="AB247" s="122"/>
      <c r="AC247" s="122"/>
      <c r="AD247" s="122"/>
      <c r="AE247" s="122"/>
      <c r="AT247" s="105" t="s">
        <v>143</v>
      </c>
      <c r="AU247" s="105" t="s">
        <v>141</v>
      </c>
    </row>
    <row r="248" spans="1:65" s="258" customFormat="1" ht="22.9" customHeight="1" x14ac:dyDescent="0.2">
      <c r="B248" s="259"/>
      <c r="D248" s="260" t="s">
        <v>75</v>
      </c>
      <c r="E248" s="269" t="s">
        <v>425</v>
      </c>
      <c r="F248" s="269" t="s">
        <v>426</v>
      </c>
      <c r="J248" s="270">
        <f>BK248</f>
        <v>0</v>
      </c>
      <c r="L248" s="259"/>
      <c r="M248" s="263"/>
      <c r="N248" s="264"/>
      <c r="O248" s="264"/>
      <c r="P248" s="265">
        <f>SUM(P249:P285)</f>
        <v>0</v>
      </c>
      <c r="Q248" s="264"/>
      <c r="R248" s="265">
        <f>SUM(R249:R285)</f>
        <v>0.142377</v>
      </c>
      <c r="S248" s="264"/>
      <c r="T248" s="266">
        <f>SUM(T249:T285)</f>
        <v>5.4570000000000007E-2</v>
      </c>
      <c r="AR248" s="260" t="s">
        <v>141</v>
      </c>
      <c r="AT248" s="267" t="s">
        <v>75</v>
      </c>
      <c r="AU248" s="267" t="s">
        <v>84</v>
      </c>
      <c r="AY248" s="260" t="s">
        <v>132</v>
      </c>
      <c r="BK248" s="268">
        <f>SUM(BK249:BK285)</f>
        <v>0</v>
      </c>
    </row>
    <row r="249" spans="1:65" s="128" customFormat="1" ht="16.5" customHeight="1" x14ac:dyDescent="0.2">
      <c r="A249" s="122"/>
      <c r="B249" s="123"/>
      <c r="C249" s="271" t="s">
        <v>427</v>
      </c>
      <c r="D249" s="271" t="s">
        <v>135</v>
      </c>
      <c r="E249" s="272" t="s">
        <v>428</v>
      </c>
      <c r="F249" s="273" t="s">
        <v>429</v>
      </c>
      <c r="G249" s="274" t="s">
        <v>138</v>
      </c>
      <c r="H249" s="275">
        <v>18.190000000000001</v>
      </c>
      <c r="I249" s="5"/>
      <c r="J249" s="276">
        <f>ROUND(I249*H249,2)</f>
        <v>0</v>
      </c>
      <c r="K249" s="273" t="s">
        <v>139</v>
      </c>
      <c r="L249" s="123"/>
      <c r="M249" s="277" t="s">
        <v>3</v>
      </c>
      <c r="N249" s="278" t="s">
        <v>48</v>
      </c>
      <c r="O249" s="165"/>
      <c r="P249" s="279">
        <f>O249*H249</f>
        <v>0</v>
      </c>
      <c r="Q249" s="279">
        <v>3.0000000000000001E-5</v>
      </c>
      <c r="R249" s="279">
        <f>Q249*H249</f>
        <v>5.4570000000000009E-4</v>
      </c>
      <c r="S249" s="279">
        <v>0</v>
      </c>
      <c r="T249" s="280">
        <f>S249*H249</f>
        <v>0</v>
      </c>
      <c r="U249" s="122"/>
      <c r="V249" s="122"/>
      <c r="W249" s="122"/>
      <c r="X249" s="122"/>
      <c r="Y249" s="122"/>
      <c r="Z249" s="122"/>
      <c r="AA249" s="122"/>
      <c r="AB249" s="122"/>
      <c r="AC249" s="122"/>
      <c r="AD249" s="122"/>
      <c r="AE249" s="122"/>
      <c r="AR249" s="281" t="s">
        <v>188</v>
      </c>
      <c r="AT249" s="281" t="s">
        <v>135</v>
      </c>
      <c r="AU249" s="281" t="s">
        <v>141</v>
      </c>
      <c r="AY249" s="105" t="s">
        <v>132</v>
      </c>
      <c r="BE249" s="282">
        <f>IF(N249="základní",J249,0)</f>
        <v>0</v>
      </c>
      <c r="BF249" s="282">
        <f>IF(N249="snížená",J249,0)</f>
        <v>0</v>
      </c>
      <c r="BG249" s="282">
        <f>IF(N249="zákl. přenesená",J249,0)</f>
        <v>0</v>
      </c>
      <c r="BH249" s="282">
        <f>IF(N249="sníž. přenesená",J249,0)</f>
        <v>0</v>
      </c>
      <c r="BI249" s="282">
        <f>IF(N249="nulová",J249,0)</f>
        <v>0</v>
      </c>
      <c r="BJ249" s="105" t="s">
        <v>141</v>
      </c>
      <c r="BK249" s="282">
        <f>ROUND(I249*H249,2)</f>
        <v>0</v>
      </c>
      <c r="BL249" s="105" t="s">
        <v>188</v>
      </c>
      <c r="BM249" s="281" t="s">
        <v>430</v>
      </c>
    </row>
    <row r="250" spans="1:65" s="128" customFormat="1" ht="11.25" x14ac:dyDescent="0.2">
      <c r="A250" s="122"/>
      <c r="B250" s="123"/>
      <c r="C250" s="122"/>
      <c r="D250" s="283" t="s">
        <v>143</v>
      </c>
      <c r="E250" s="122"/>
      <c r="F250" s="284" t="s">
        <v>431</v>
      </c>
      <c r="G250" s="122"/>
      <c r="H250" s="122"/>
      <c r="I250" s="122"/>
      <c r="J250" s="122"/>
      <c r="K250" s="122"/>
      <c r="L250" s="123"/>
      <c r="M250" s="285"/>
      <c r="N250" s="286"/>
      <c r="O250" s="165"/>
      <c r="P250" s="165"/>
      <c r="Q250" s="165"/>
      <c r="R250" s="165"/>
      <c r="S250" s="165"/>
      <c r="T250" s="166"/>
      <c r="U250" s="122"/>
      <c r="V250" s="122"/>
      <c r="W250" s="122"/>
      <c r="X250" s="122"/>
      <c r="Y250" s="122"/>
      <c r="Z250" s="122"/>
      <c r="AA250" s="122"/>
      <c r="AB250" s="122"/>
      <c r="AC250" s="122"/>
      <c r="AD250" s="122"/>
      <c r="AE250" s="122"/>
      <c r="AT250" s="105" t="s">
        <v>143</v>
      </c>
      <c r="AU250" s="105" t="s">
        <v>141</v>
      </c>
    </row>
    <row r="251" spans="1:65" s="287" customFormat="1" ht="11.25" x14ac:dyDescent="0.2">
      <c r="B251" s="288"/>
      <c r="D251" s="289" t="s">
        <v>149</v>
      </c>
      <c r="E251" s="290" t="s">
        <v>3</v>
      </c>
      <c r="F251" s="291" t="s">
        <v>167</v>
      </c>
      <c r="H251" s="292">
        <v>8.49</v>
      </c>
      <c r="L251" s="288"/>
      <c r="M251" s="293"/>
      <c r="N251" s="294"/>
      <c r="O251" s="294"/>
      <c r="P251" s="294"/>
      <c r="Q251" s="294"/>
      <c r="R251" s="294"/>
      <c r="S251" s="294"/>
      <c r="T251" s="295"/>
      <c r="AT251" s="290" t="s">
        <v>149</v>
      </c>
      <c r="AU251" s="290" t="s">
        <v>141</v>
      </c>
      <c r="AV251" s="287" t="s">
        <v>141</v>
      </c>
      <c r="AW251" s="287" t="s">
        <v>37</v>
      </c>
      <c r="AX251" s="287" t="s">
        <v>76</v>
      </c>
      <c r="AY251" s="290" t="s">
        <v>132</v>
      </c>
    </row>
    <row r="252" spans="1:65" s="287" customFormat="1" ht="11.25" x14ac:dyDescent="0.2">
      <c r="B252" s="288"/>
      <c r="D252" s="289" t="s">
        <v>149</v>
      </c>
      <c r="E252" s="290" t="s">
        <v>3</v>
      </c>
      <c r="F252" s="291" t="s">
        <v>168</v>
      </c>
      <c r="H252" s="292">
        <v>9.6999999999999993</v>
      </c>
      <c r="L252" s="288"/>
      <c r="M252" s="293"/>
      <c r="N252" s="294"/>
      <c r="O252" s="294"/>
      <c r="P252" s="294"/>
      <c r="Q252" s="294"/>
      <c r="R252" s="294"/>
      <c r="S252" s="294"/>
      <c r="T252" s="295"/>
      <c r="AT252" s="290" t="s">
        <v>149</v>
      </c>
      <c r="AU252" s="290" t="s">
        <v>141</v>
      </c>
      <c r="AV252" s="287" t="s">
        <v>141</v>
      </c>
      <c r="AW252" s="287" t="s">
        <v>37</v>
      </c>
      <c r="AX252" s="287" t="s">
        <v>76</v>
      </c>
      <c r="AY252" s="290" t="s">
        <v>132</v>
      </c>
    </row>
    <row r="253" spans="1:65" s="296" customFormat="1" ht="11.25" x14ac:dyDescent="0.2">
      <c r="B253" s="297"/>
      <c r="D253" s="289" t="s">
        <v>149</v>
      </c>
      <c r="E253" s="298" t="s">
        <v>3</v>
      </c>
      <c r="F253" s="299" t="s">
        <v>155</v>
      </c>
      <c r="H253" s="300">
        <v>18.190000000000001</v>
      </c>
      <c r="L253" s="297"/>
      <c r="M253" s="301"/>
      <c r="N253" s="302"/>
      <c r="O253" s="302"/>
      <c r="P253" s="302"/>
      <c r="Q253" s="302"/>
      <c r="R253" s="302"/>
      <c r="S253" s="302"/>
      <c r="T253" s="303"/>
      <c r="AT253" s="298" t="s">
        <v>149</v>
      </c>
      <c r="AU253" s="298" t="s">
        <v>141</v>
      </c>
      <c r="AV253" s="296" t="s">
        <v>140</v>
      </c>
      <c r="AW253" s="296" t="s">
        <v>37</v>
      </c>
      <c r="AX253" s="296" t="s">
        <v>84</v>
      </c>
      <c r="AY253" s="298" t="s">
        <v>132</v>
      </c>
    </row>
    <row r="254" spans="1:65" s="128" customFormat="1" ht="21.75" customHeight="1" x14ac:dyDescent="0.2">
      <c r="A254" s="122"/>
      <c r="B254" s="123"/>
      <c r="C254" s="271" t="s">
        <v>432</v>
      </c>
      <c r="D254" s="271" t="s">
        <v>135</v>
      </c>
      <c r="E254" s="272" t="s">
        <v>433</v>
      </c>
      <c r="F254" s="273" t="s">
        <v>434</v>
      </c>
      <c r="G254" s="274" t="s">
        <v>138</v>
      </c>
      <c r="H254" s="275">
        <v>18.190000000000001</v>
      </c>
      <c r="I254" s="5"/>
      <c r="J254" s="276">
        <f>ROUND(I254*H254,2)</f>
        <v>0</v>
      </c>
      <c r="K254" s="273" t="s">
        <v>139</v>
      </c>
      <c r="L254" s="123"/>
      <c r="M254" s="277" t="s">
        <v>3</v>
      </c>
      <c r="N254" s="278" t="s">
        <v>48</v>
      </c>
      <c r="O254" s="165"/>
      <c r="P254" s="279">
        <f>O254*H254</f>
        <v>0</v>
      </c>
      <c r="Q254" s="279">
        <v>4.5500000000000002E-3</v>
      </c>
      <c r="R254" s="279">
        <f>Q254*H254</f>
        <v>8.2764500000000005E-2</v>
      </c>
      <c r="S254" s="279">
        <v>0</v>
      </c>
      <c r="T254" s="280">
        <f>S254*H254</f>
        <v>0</v>
      </c>
      <c r="U254" s="122"/>
      <c r="V254" s="122"/>
      <c r="W254" s="122"/>
      <c r="X254" s="122"/>
      <c r="Y254" s="122"/>
      <c r="Z254" s="122"/>
      <c r="AA254" s="122"/>
      <c r="AB254" s="122"/>
      <c r="AC254" s="122"/>
      <c r="AD254" s="122"/>
      <c r="AE254" s="122"/>
      <c r="AR254" s="281" t="s">
        <v>188</v>
      </c>
      <c r="AT254" s="281" t="s">
        <v>135</v>
      </c>
      <c r="AU254" s="281" t="s">
        <v>141</v>
      </c>
      <c r="AY254" s="105" t="s">
        <v>132</v>
      </c>
      <c r="BE254" s="282">
        <f>IF(N254="základní",J254,0)</f>
        <v>0</v>
      </c>
      <c r="BF254" s="282">
        <f>IF(N254="snížená",J254,0)</f>
        <v>0</v>
      </c>
      <c r="BG254" s="282">
        <f>IF(N254="zákl. přenesená",J254,0)</f>
        <v>0</v>
      </c>
      <c r="BH254" s="282">
        <f>IF(N254="sníž. přenesená",J254,0)</f>
        <v>0</v>
      </c>
      <c r="BI254" s="282">
        <f>IF(N254="nulová",J254,0)</f>
        <v>0</v>
      </c>
      <c r="BJ254" s="105" t="s">
        <v>141</v>
      </c>
      <c r="BK254" s="282">
        <f>ROUND(I254*H254,2)</f>
        <v>0</v>
      </c>
      <c r="BL254" s="105" t="s">
        <v>188</v>
      </c>
      <c r="BM254" s="281" t="s">
        <v>435</v>
      </c>
    </row>
    <row r="255" spans="1:65" s="128" customFormat="1" ht="11.25" x14ac:dyDescent="0.2">
      <c r="A255" s="122"/>
      <c r="B255" s="123"/>
      <c r="C255" s="122"/>
      <c r="D255" s="283" t="s">
        <v>143</v>
      </c>
      <c r="E255" s="122"/>
      <c r="F255" s="284" t="s">
        <v>436</v>
      </c>
      <c r="G255" s="122"/>
      <c r="H255" s="122"/>
      <c r="I255" s="122"/>
      <c r="J255" s="122"/>
      <c r="K255" s="122"/>
      <c r="L255" s="123"/>
      <c r="M255" s="285"/>
      <c r="N255" s="286"/>
      <c r="O255" s="165"/>
      <c r="P255" s="165"/>
      <c r="Q255" s="165"/>
      <c r="R255" s="165"/>
      <c r="S255" s="165"/>
      <c r="T255" s="166"/>
      <c r="U255" s="122"/>
      <c r="V255" s="122"/>
      <c r="W255" s="122"/>
      <c r="X255" s="122"/>
      <c r="Y255" s="122"/>
      <c r="Z255" s="122"/>
      <c r="AA255" s="122"/>
      <c r="AB255" s="122"/>
      <c r="AC255" s="122"/>
      <c r="AD255" s="122"/>
      <c r="AE255" s="122"/>
      <c r="AT255" s="105" t="s">
        <v>143</v>
      </c>
      <c r="AU255" s="105" t="s">
        <v>141</v>
      </c>
    </row>
    <row r="256" spans="1:65" s="287" customFormat="1" ht="11.25" x14ac:dyDescent="0.2">
      <c r="B256" s="288"/>
      <c r="D256" s="289" t="s">
        <v>149</v>
      </c>
      <c r="E256" s="290" t="s">
        <v>3</v>
      </c>
      <c r="F256" s="291" t="s">
        <v>167</v>
      </c>
      <c r="H256" s="292">
        <v>8.49</v>
      </c>
      <c r="L256" s="288"/>
      <c r="M256" s="293"/>
      <c r="N256" s="294"/>
      <c r="O256" s="294"/>
      <c r="P256" s="294"/>
      <c r="Q256" s="294"/>
      <c r="R256" s="294"/>
      <c r="S256" s="294"/>
      <c r="T256" s="295"/>
      <c r="AT256" s="290" t="s">
        <v>149</v>
      </c>
      <c r="AU256" s="290" t="s">
        <v>141</v>
      </c>
      <c r="AV256" s="287" t="s">
        <v>141</v>
      </c>
      <c r="AW256" s="287" t="s">
        <v>37</v>
      </c>
      <c r="AX256" s="287" t="s">
        <v>76</v>
      </c>
      <c r="AY256" s="290" t="s">
        <v>132</v>
      </c>
    </row>
    <row r="257" spans="1:65" s="287" customFormat="1" ht="11.25" x14ac:dyDescent="0.2">
      <c r="B257" s="288"/>
      <c r="D257" s="289" t="s">
        <v>149</v>
      </c>
      <c r="E257" s="290" t="s">
        <v>3</v>
      </c>
      <c r="F257" s="291" t="s">
        <v>168</v>
      </c>
      <c r="H257" s="292">
        <v>9.6999999999999993</v>
      </c>
      <c r="L257" s="288"/>
      <c r="M257" s="293"/>
      <c r="N257" s="294"/>
      <c r="O257" s="294"/>
      <c r="P257" s="294"/>
      <c r="Q257" s="294"/>
      <c r="R257" s="294"/>
      <c r="S257" s="294"/>
      <c r="T257" s="295"/>
      <c r="AT257" s="290" t="s">
        <v>149</v>
      </c>
      <c r="AU257" s="290" t="s">
        <v>141</v>
      </c>
      <c r="AV257" s="287" t="s">
        <v>141</v>
      </c>
      <c r="AW257" s="287" t="s">
        <v>37</v>
      </c>
      <c r="AX257" s="287" t="s">
        <v>76</v>
      </c>
      <c r="AY257" s="290" t="s">
        <v>132</v>
      </c>
    </row>
    <row r="258" spans="1:65" s="296" customFormat="1" ht="11.25" x14ac:dyDescent="0.2">
      <c r="B258" s="297"/>
      <c r="D258" s="289" t="s">
        <v>149</v>
      </c>
      <c r="E258" s="298" t="s">
        <v>3</v>
      </c>
      <c r="F258" s="299" t="s">
        <v>155</v>
      </c>
      <c r="H258" s="300">
        <v>18.190000000000001</v>
      </c>
      <c r="L258" s="297"/>
      <c r="M258" s="301"/>
      <c r="N258" s="302"/>
      <c r="O258" s="302"/>
      <c r="P258" s="302"/>
      <c r="Q258" s="302"/>
      <c r="R258" s="302"/>
      <c r="S258" s="302"/>
      <c r="T258" s="303"/>
      <c r="AT258" s="298" t="s">
        <v>149</v>
      </c>
      <c r="AU258" s="298" t="s">
        <v>141</v>
      </c>
      <c r="AV258" s="296" t="s">
        <v>140</v>
      </c>
      <c r="AW258" s="296" t="s">
        <v>37</v>
      </c>
      <c r="AX258" s="296" t="s">
        <v>84</v>
      </c>
      <c r="AY258" s="298" t="s">
        <v>132</v>
      </c>
    </row>
    <row r="259" spans="1:65" s="128" customFormat="1" ht="16.5" customHeight="1" x14ac:dyDescent="0.2">
      <c r="A259" s="122"/>
      <c r="B259" s="123"/>
      <c r="C259" s="271" t="s">
        <v>437</v>
      </c>
      <c r="D259" s="271" t="s">
        <v>135</v>
      </c>
      <c r="E259" s="272" t="s">
        <v>438</v>
      </c>
      <c r="F259" s="273" t="s">
        <v>439</v>
      </c>
      <c r="G259" s="274" t="s">
        <v>138</v>
      </c>
      <c r="H259" s="275">
        <v>18.190000000000001</v>
      </c>
      <c r="I259" s="5"/>
      <c r="J259" s="276">
        <f>ROUND(I259*H259,2)</f>
        <v>0</v>
      </c>
      <c r="K259" s="273" t="s">
        <v>139</v>
      </c>
      <c r="L259" s="123"/>
      <c r="M259" s="277" t="s">
        <v>3</v>
      </c>
      <c r="N259" s="278" t="s">
        <v>48</v>
      </c>
      <c r="O259" s="165"/>
      <c r="P259" s="279">
        <f>O259*H259</f>
        <v>0</v>
      </c>
      <c r="Q259" s="279">
        <v>0</v>
      </c>
      <c r="R259" s="279">
        <f>Q259*H259</f>
        <v>0</v>
      </c>
      <c r="S259" s="279">
        <v>3.0000000000000001E-3</v>
      </c>
      <c r="T259" s="280">
        <f>S259*H259</f>
        <v>5.4570000000000007E-2</v>
      </c>
      <c r="U259" s="122"/>
      <c r="V259" s="122"/>
      <c r="W259" s="122"/>
      <c r="X259" s="122"/>
      <c r="Y259" s="122"/>
      <c r="Z259" s="122"/>
      <c r="AA259" s="122"/>
      <c r="AB259" s="122"/>
      <c r="AC259" s="122"/>
      <c r="AD259" s="122"/>
      <c r="AE259" s="122"/>
      <c r="AR259" s="281" t="s">
        <v>188</v>
      </c>
      <c r="AT259" s="281" t="s">
        <v>135</v>
      </c>
      <c r="AU259" s="281" t="s">
        <v>141</v>
      </c>
      <c r="AY259" s="105" t="s">
        <v>132</v>
      </c>
      <c r="BE259" s="282">
        <f>IF(N259="základní",J259,0)</f>
        <v>0</v>
      </c>
      <c r="BF259" s="282">
        <f>IF(N259="snížená",J259,0)</f>
        <v>0</v>
      </c>
      <c r="BG259" s="282">
        <f>IF(N259="zákl. přenesená",J259,0)</f>
        <v>0</v>
      </c>
      <c r="BH259" s="282">
        <f>IF(N259="sníž. přenesená",J259,0)</f>
        <v>0</v>
      </c>
      <c r="BI259" s="282">
        <f>IF(N259="nulová",J259,0)</f>
        <v>0</v>
      </c>
      <c r="BJ259" s="105" t="s">
        <v>141</v>
      </c>
      <c r="BK259" s="282">
        <f>ROUND(I259*H259,2)</f>
        <v>0</v>
      </c>
      <c r="BL259" s="105" t="s">
        <v>188</v>
      </c>
      <c r="BM259" s="281" t="s">
        <v>440</v>
      </c>
    </row>
    <row r="260" spans="1:65" s="128" customFormat="1" ht="11.25" x14ac:dyDescent="0.2">
      <c r="A260" s="122"/>
      <c r="B260" s="123"/>
      <c r="C260" s="122"/>
      <c r="D260" s="283" t="s">
        <v>143</v>
      </c>
      <c r="E260" s="122"/>
      <c r="F260" s="284" t="s">
        <v>441</v>
      </c>
      <c r="G260" s="122"/>
      <c r="H260" s="122"/>
      <c r="I260" s="122"/>
      <c r="J260" s="122"/>
      <c r="K260" s="122"/>
      <c r="L260" s="123"/>
      <c r="M260" s="285"/>
      <c r="N260" s="286"/>
      <c r="O260" s="165"/>
      <c r="P260" s="165"/>
      <c r="Q260" s="165"/>
      <c r="R260" s="165"/>
      <c r="S260" s="165"/>
      <c r="T260" s="166"/>
      <c r="U260" s="122"/>
      <c r="V260" s="122"/>
      <c r="W260" s="122"/>
      <c r="X260" s="122"/>
      <c r="Y260" s="122"/>
      <c r="Z260" s="122"/>
      <c r="AA260" s="122"/>
      <c r="AB260" s="122"/>
      <c r="AC260" s="122"/>
      <c r="AD260" s="122"/>
      <c r="AE260" s="122"/>
      <c r="AT260" s="105" t="s">
        <v>143</v>
      </c>
      <c r="AU260" s="105" t="s">
        <v>141</v>
      </c>
    </row>
    <row r="261" spans="1:65" s="287" customFormat="1" ht="11.25" x14ac:dyDescent="0.2">
      <c r="B261" s="288"/>
      <c r="D261" s="289" t="s">
        <v>149</v>
      </c>
      <c r="E261" s="290" t="s">
        <v>3</v>
      </c>
      <c r="F261" s="291" t="s">
        <v>167</v>
      </c>
      <c r="H261" s="292">
        <v>8.49</v>
      </c>
      <c r="L261" s="288"/>
      <c r="M261" s="293"/>
      <c r="N261" s="294"/>
      <c r="O261" s="294"/>
      <c r="P261" s="294"/>
      <c r="Q261" s="294"/>
      <c r="R261" s="294"/>
      <c r="S261" s="294"/>
      <c r="T261" s="295"/>
      <c r="AT261" s="290" t="s">
        <v>149</v>
      </c>
      <c r="AU261" s="290" t="s">
        <v>141</v>
      </c>
      <c r="AV261" s="287" t="s">
        <v>141</v>
      </c>
      <c r="AW261" s="287" t="s">
        <v>37</v>
      </c>
      <c r="AX261" s="287" t="s">
        <v>76</v>
      </c>
      <c r="AY261" s="290" t="s">
        <v>132</v>
      </c>
    </row>
    <row r="262" spans="1:65" s="287" customFormat="1" ht="11.25" x14ac:dyDescent="0.2">
      <c r="B262" s="288"/>
      <c r="D262" s="289" t="s">
        <v>149</v>
      </c>
      <c r="E262" s="290" t="s">
        <v>3</v>
      </c>
      <c r="F262" s="291" t="s">
        <v>168</v>
      </c>
      <c r="H262" s="292">
        <v>9.6999999999999993</v>
      </c>
      <c r="L262" s="288"/>
      <c r="M262" s="293"/>
      <c r="N262" s="294"/>
      <c r="O262" s="294"/>
      <c r="P262" s="294"/>
      <c r="Q262" s="294"/>
      <c r="R262" s="294"/>
      <c r="S262" s="294"/>
      <c r="T262" s="295"/>
      <c r="AT262" s="290" t="s">
        <v>149</v>
      </c>
      <c r="AU262" s="290" t="s">
        <v>141</v>
      </c>
      <c r="AV262" s="287" t="s">
        <v>141</v>
      </c>
      <c r="AW262" s="287" t="s">
        <v>37</v>
      </c>
      <c r="AX262" s="287" t="s">
        <v>76</v>
      </c>
      <c r="AY262" s="290" t="s">
        <v>132</v>
      </c>
    </row>
    <row r="263" spans="1:65" s="296" customFormat="1" ht="11.25" x14ac:dyDescent="0.2">
      <c r="B263" s="297"/>
      <c r="D263" s="289" t="s">
        <v>149</v>
      </c>
      <c r="E263" s="298" t="s">
        <v>3</v>
      </c>
      <c r="F263" s="299" t="s">
        <v>155</v>
      </c>
      <c r="H263" s="300">
        <v>18.190000000000001</v>
      </c>
      <c r="L263" s="297"/>
      <c r="M263" s="301"/>
      <c r="N263" s="302"/>
      <c r="O263" s="302"/>
      <c r="P263" s="302"/>
      <c r="Q263" s="302"/>
      <c r="R263" s="302"/>
      <c r="S263" s="302"/>
      <c r="T263" s="303"/>
      <c r="AT263" s="298" t="s">
        <v>149</v>
      </c>
      <c r="AU263" s="298" t="s">
        <v>141</v>
      </c>
      <c r="AV263" s="296" t="s">
        <v>140</v>
      </c>
      <c r="AW263" s="296" t="s">
        <v>37</v>
      </c>
      <c r="AX263" s="296" t="s">
        <v>84</v>
      </c>
      <c r="AY263" s="298" t="s">
        <v>132</v>
      </c>
    </row>
    <row r="264" spans="1:65" s="128" customFormat="1" ht="16.5" customHeight="1" x14ac:dyDescent="0.2">
      <c r="A264" s="122"/>
      <c r="B264" s="123"/>
      <c r="C264" s="271" t="s">
        <v>442</v>
      </c>
      <c r="D264" s="271" t="s">
        <v>135</v>
      </c>
      <c r="E264" s="272" t="s">
        <v>443</v>
      </c>
      <c r="F264" s="273" t="s">
        <v>444</v>
      </c>
      <c r="G264" s="274" t="s">
        <v>138</v>
      </c>
      <c r="H264" s="275">
        <v>18.190000000000001</v>
      </c>
      <c r="I264" s="5"/>
      <c r="J264" s="276">
        <f>ROUND(I264*H264,2)</f>
        <v>0</v>
      </c>
      <c r="K264" s="273" t="s">
        <v>139</v>
      </c>
      <c r="L264" s="123"/>
      <c r="M264" s="277" t="s">
        <v>3</v>
      </c>
      <c r="N264" s="278" t="s">
        <v>48</v>
      </c>
      <c r="O264" s="165"/>
      <c r="P264" s="279">
        <f>O264*H264</f>
        <v>0</v>
      </c>
      <c r="Q264" s="279">
        <v>2.9999999999999997E-4</v>
      </c>
      <c r="R264" s="279">
        <f>Q264*H264</f>
        <v>5.457E-3</v>
      </c>
      <c r="S264" s="279">
        <v>0</v>
      </c>
      <c r="T264" s="280">
        <f>S264*H264</f>
        <v>0</v>
      </c>
      <c r="U264" s="122"/>
      <c r="V264" s="122"/>
      <c r="W264" s="122"/>
      <c r="X264" s="122"/>
      <c r="Y264" s="122"/>
      <c r="Z264" s="122"/>
      <c r="AA264" s="122"/>
      <c r="AB264" s="122"/>
      <c r="AC264" s="122"/>
      <c r="AD264" s="122"/>
      <c r="AE264" s="122"/>
      <c r="AR264" s="281" t="s">
        <v>188</v>
      </c>
      <c r="AT264" s="281" t="s">
        <v>135</v>
      </c>
      <c r="AU264" s="281" t="s">
        <v>141</v>
      </c>
      <c r="AY264" s="105" t="s">
        <v>132</v>
      </c>
      <c r="BE264" s="282">
        <f>IF(N264="základní",J264,0)</f>
        <v>0</v>
      </c>
      <c r="BF264" s="282">
        <f>IF(N264="snížená",J264,0)</f>
        <v>0</v>
      </c>
      <c r="BG264" s="282">
        <f>IF(N264="zákl. přenesená",J264,0)</f>
        <v>0</v>
      </c>
      <c r="BH264" s="282">
        <f>IF(N264="sníž. přenesená",J264,0)</f>
        <v>0</v>
      </c>
      <c r="BI264" s="282">
        <f>IF(N264="nulová",J264,0)</f>
        <v>0</v>
      </c>
      <c r="BJ264" s="105" t="s">
        <v>141</v>
      </c>
      <c r="BK264" s="282">
        <f>ROUND(I264*H264,2)</f>
        <v>0</v>
      </c>
      <c r="BL264" s="105" t="s">
        <v>188</v>
      </c>
      <c r="BM264" s="281" t="s">
        <v>445</v>
      </c>
    </row>
    <row r="265" spans="1:65" s="128" customFormat="1" ht="11.25" x14ac:dyDescent="0.2">
      <c r="A265" s="122"/>
      <c r="B265" s="123"/>
      <c r="C265" s="122"/>
      <c r="D265" s="283" t="s">
        <v>143</v>
      </c>
      <c r="E265" s="122"/>
      <c r="F265" s="284" t="s">
        <v>446</v>
      </c>
      <c r="G265" s="122"/>
      <c r="H265" s="122"/>
      <c r="I265" s="122"/>
      <c r="J265" s="122"/>
      <c r="K265" s="122"/>
      <c r="L265" s="123"/>
      <c r="M265" s="285"/>
      <c r="N265" s="286"/>
      <c r="O265" s="165"/>
      <c r="P265" s="165"/>
      <c r="Q265" s="165"/>
      <c r="R265" s="165"/>
      <c r="S265" s="165"/>
      <c r="T265" s="166"/>
      <c r="U265" s="122"/>
      <c r="V265" s="122"/>
      <c r="W265" s="122"/>
      <c r="X265" s="122"/>
      <c r="Y265" s="122"/>
      <c r="Z265" s="122"/>
      <c r="AA265" s="122"/>
      <c r="AB265" s="122"/>
      <c r="AC265" s="122"/>
      <c r="AD265" s="122"/>
      <c r="AE265" s="122"/>
      <c r="AT265" s="105" t="s">
        <v>143</v>
      </c>
      <c r="AU265" s="105" t="s">
        <v>141</v>
      </c>
    </row>
    <row r="266" spans="1:65" s="287" customFormat="1" ht="11.25" x14ac:dyDescent="0.2">
      <c r="B266" s="288"/>
      <c r="D266" s="289" t="s">
        <v>149</v>
      </c>
      <c r="E266" s="290" t="s">
        <v>3</v>
      </c>
      <c r="F266" s="291" t="s">
        <v>167</v>
      </c>
      <c r="H266" s="292">
        <v>8.49</v>
      </c>
      <c r="L266" s="288"/>
      <c r="M266" s="293"/>
      <c r="N266" s="294"/>
      <c r="O266" s="294"/>
      <c r="P266" s="294"/>
      <c r="Q266" s="294"/>
      <c r="R266" s="294"/>
      <c r="S266" s="294"/>
      <c r="T266" s="295"/>
      <c r="AT266" s="290" t="s">
        <v>149</v>
      </c>
      <c r="AU266" s="290" t="s">
        <v>141</v>
      </c>
      <c r="AV266" s="287" t="s">
        <v>141</v>
      </c>
      <c r="AW266" s="287" t="s">
        <v>37</v>
      </c>
      <c r="AX266" s="287" t="s">
        <v>76</v>
      </c>
      <c r="AY266" s="290" t="s">
        <v>132</v>
      </c>
    </row>
    <row r="267" spans="1:65" s="287" customFormat="1" ht="11.25" x14ac:dyDescent="0.2">
      <c r="B267" s="288"/>
      <c r="D267" s="289" t="s">
        <v>149</v>
      </c>
      <c r="E267" s="290" t="s">
        <v>3</v>
      </c>
      <c r="F267" s="291" t="s">
        <v>168</v>
      </c>
      <c r="H267" s="292">
        <v>9.6999999999999993</v>
      </c>
      <c r="L267" s="288"/>
      <c r="M267" s="293"/>
      <c r="N267" s="294"/>
      <c r="O267" s="294"/>
      <c r="P267" s="294"/>
      <c r="Q267" s="294"/>
      <c r="R267" s="294"/>
      <c r="S267" s="294"/>
      <c r="T267" s="295"/>
      <c r="AT267" s="290" t="s">
        <v>149</v>
      </c>
      <c r="AU267" s="290" t="s">
        <v>141</v>
      </c>
      <c r="AV267" s="287" t="s">
        <v>141</v>
      </c>
      <c r="AW267" s="287" t="s">
        <v>37</v>
      </c>
      <c r="AX267" s="287" t="s">
        <v>76</v>
      </c>
      <c r="AY267" s="290" t="s">
        <v>132</v>
      </c>
    </row>
    <row r="268" spans="1:65" s="296" customFormat="1" ht="11.25" x14ac:dyDescent="0.2">
      <c r="B268" s="297"/>
      <c r="D268" s="289" t="s">
        <v>149</v>
      </c>
      <c r="E268" s="298" t="s">
        <v>3</v>
      </c>
      <c r="F268" s="299" t="s">
        <v>155</v>
      </c>
      <c r="H268" s="300">
        <v>18.190000000000001</v>
      </c>
      <c r="L268" s="297"/>
      <c r="M268" s="301"/>
      <c r="N268" s="302"/>
      <c r="O268" s="302"/>
      <c r="P268" s="302"/>
      <c r="Q268" s="302"/>
      <c r="R268" s="302"/>
      <c r="S268" s="302"/>
      <c r="T268" s="303"/>
      <c r="AT268" s="298" t="s">
        <v>149</v>
      </c>
      <c r="AU268" s="298" t="s">
        <v>141</v>
      </c>
      <c r="AV268" s="296" t="s">
        <v>140</v>
      </c>
      <c r="AW268" s="296" t="s">
        <v>37</v>
      </c>
      <c r="AX268" s="296" t="s">
        <v>84</v>
      </c>
      <c r="AY268" s="298" t="s">
        <v>132</v>
      </c>
    </row>
    <row r="269" spans="1:65" s="128" customFormat="1" ht="16.5" customHeight="1" x14ac:dyDescent="0.2">
      <c r="A269" s="122"/>
      <c r="B269" s="123"/>
      <c r="C269" s="304" t="s">
        <v>447</v>
      </c>
      <c r="D269" s="304" t="s">
        <v>243</v>
      </c>
      <c r="E269" s="305" t="s">
        <v>448</v>
      </c>
      <c r="F269" s="306" t="s">
        <v>449</v>
      </c>
      <c r="G269" s="307" t="s">
        <v>138</v>
      </c>
      <c r="H269" s="308">
        <v>18.190000000000001</v>
      </c>
      <c r="I269" s="8"/>
      <c r="J269" s="309">
        <f>ROUND(I269*H269,2)</f>
        <v>0</v>
      </c>
      <c r="K269" s="306" t="s">
        <v>139</v>
      </c>
      <c r="L269" s="310"/>
      <c r="M269" s="311" t="s">
        <v>3</v>
      </c>
      <c r="N269" s="312" t="s">
        <v>48</v>
      </c>
      <c r="O269" s="165"/>
      <c r="P269" s="279">
        <f>O269*H269</f>
        <v>0</v>
      </c>
      <c r="Q269" s="279">
        <v>2.64E-3</v>
      </c>
      <c r="R269" s="279">
        <f>Q269*H269</f>
        <v>4.8021600000000005E-2</v>
      </c>
      <c r="S269" s="279">
        <v>0</v>
      </c>
      <c r="T269" s="280">
        <f>S269*H269</f>
        <v>0</v>
      </c>
      <c r="U269" s="122"/>
      <c r="V269" s="122"/>
      <c r="W269" s="122"/>
      <c r="X269" s="122"/>
      <c r="Y269" s="122"/>
      <c r="Z269" s="122"/>
      <c r="AA269" s="122"/>
      <c r="AB269" s="122"/>
      <c r="AC269" s="122"/>
      <c r="AD269" s="122"/>
      <c r="AE269" s="122"/>
      <c r="AR269" s="281" t="s">
        <v>246</v>
      </c>
      <c r="AT269" s="281" t="s">
        <v>243</v>
      </c>
      <c r="AU269" s="281" t="s">
        <v>141</v>
      </c>
      <c r="AY269" s="105" t="s">
        <v>132</v>
      </c>
      <c r="BE269" s="282">
        <f>IF(N269="základní",J269,0)</f>
        <v>0</v>
      </c>
      <c r="BF269" s="282">
        <f>IF(N269="snížená",J269,0)</f>
        <v>0</v>
      </c>
      <c r="BG269" s="282">
        <f>IF(N269="zákl. přenesená",J269,0)</f>
        <v>0</v>
      </c>
      <c r="BH269" s="282">
        <f>IF(N269="sníž. přenesená",J269,0)</f>
        <v>0</v>
      </c>
      <c r="BI269" s="282">
        <f>IF(N269="nulová",J269,0)</f>
        <v>0</v>
      </c>
      <c r="BJ269" s="105" t="s">
        <v>141</v>
      </c>
      <c r="BK269" s="282">
        <f>ROUND(I269*H269,2)</f>
        <v>0</v>
      </c>
      <c r="BL269" s="105" t="s">
        <v>188</v>
      </c>
      <c r="BM269" s="281" t="s">
        <v>450</v>
      </c>
    </row>
    <row r="270" spans="1:65" s="128" customFormat="1" ht="11.25" x14ac:dyDescent="0.2">
      <c r="A270" s="122"/>
      <c r="B270" s="123"/>
      <c r="C270" s="122"/>
      <c r="D270" s="283" t="s">
        <v>143</v>
      </c>
      <c r="E270" s="122"/>
      <c r="F270" s="284" t="s">
        <v>451</v>
      </c>
      <c r="G270" s="122"/>
      <c r="H270" s="122"/>
      <c r="I270" s="122"/>
      <c r="J270" s="122"/>
      <c r="K270" s="122"/>
      <c r="L270" s="123"/>
      <c r="M270" s="285"/>
      <c r="N270" s="286"/>
      <c r="O270" s="165"/>
      <c r="P270" s="165"/>
      <c r="Q270" s="165"/>
      <c r="R270" s="165"/>
      <c r="S270" s="165"/>
      <c r="T270" s="166"/>
      <c r="U270" s="122"/>
      <c r="V270" s="122"/>
      <c r="W270" s="122"/>
      <c r="X270" s="122"/>
      <c r="Y270" s="122"/>
      <c r="Z270" s="122"/>
      <c r="AA270" s="122"/>
      <c r="AB270" s="122"/>
      <c r="AC270" s="122"/>
      <c r="AD270" s="122"/>
      <c r="AE270" s="122"/>
      <c r="AT270" s="105" t="s">
        <v>143</v>
      </c>
      <c r="AU270" s="105" t="s">
        <v>141</v>
      </c>
    </row>
    <row r="271" spans="1:65" s="128" customFormat="1" ht="16.5" customHeight="1" x14ac:dyDescent="0.2">
      <c r="A271" s="122"/>
      <c r="B271" s="123"/>
      <c r="C271" s="271" t="s">
        <v>452</v>
      </c>
      <c r="D271" s="271" t="s">
        <v>135</v>
      </c>
      <c r="E271" s="272" t="s">
        <v>453</v>
      </c>
      <c r="F271" s="273" t="s">
        <v>454</v>
      </c>
      <c r="G271" s="274" t="s">
        <v>178</v>
      </c>
      <c r="H271" s="275">
        <v>16.95</v>
      </c>
      <c r="I271" s="5"/>
      <c r="J271" s="276">
        <f>ROUND(I271*H271,2)</f>
        <v>0</v>
      </c>
      <c r="K271" s="273" t="s">
        <v>139</v>
      </c>
      <c r="L271" s="123"/>
      <c r="M271" s="277" t="s">
        <v>3</v>
      </c>
      <c r="N271" s="278" t="s">
        <v>48</v>
      </c>
      <c r="O271" s="165"/>
      <c r="P271" s="279">
        <f>O271*H271</f>
        <v>0</v>
      </c>
      <c r="Q271" s="279">
        <v>1.0000000000000001E-5</v>
      </c>
      <c r="R271" s="279">
        <f>Q271*H271</f>
        <v>1.695E-4</v>
      </c>
      <c r="S271" s="279">
        <v>0</v>
      </c>
      <c r="T271" s="280">
        <f>S271*H271</f>
        <v>0</v>
      </c>
      <c r="U271" s="122"/>
      <c r="V271" s="122"/>
      <c r="W271" s="122"/>
      <c r="X271" s="122"/>
      <c r="Y271" s="122"/>
      <c r="Z271" s="122"/>
      <c r="AA271" s="122"/>
      <c r="AB271" s="122"/>
      <c r="AC271" s="122"/>
      <c r="AD271" s="122"/>
      <c r="AE271" s="122"/>
      <c r="AR271" s="281" t="s">
        <v>188</v>
      </c>
      <c r="AT271" s="281" t="s">
        <v>135</v>
      </c>
      <c r="AU271" s="281" t="s">
        <v>141</v>
      </c>
      <c r="AY271" s="105" t="s">
        <v>132</v>
      </c>
      <c r="BE271" s="282">
        <f>IF(N271="základní",J271,0)</f>
        <v>0</v>
      </c>
      <c r="BF271" s="282">
        <f>IF(N271="snížená",J271,0)</f>
        <v>0</v>
      </c>
      <c r="BG271" s="282">
        <f>IF(N271="zákl. přenesená",J271,0)</f>
        <v>0</v>
      </c>
      <c r="BH271" s="282">
        <f>IF(N271="sníž. přenesená",J271,0)</f>
        <v>0</v>
      </c>
      <c r="BI271" s="282">
        <f>IF(N271="nulová",J271,0)</f>
        <v>0</v>
      </c>
      <c r="BJ271" s="105" t="s">
        <v>141</v>
      </c>
      <c r="BK271" s="282">
        <f>ROUND(I271*H271,2)</f>
        <v>0</v>
      </c>
      <c r="BL271" s="105" t="s">
        <v>188</v>
      </c>
      <c r="BM271" s="281" t="s">
        <v>455</v>
      </c>
    </row>
    <row r="272" spans="1:65" s="128" customFormat="1" ht="11.25" x14ac:dyDescent="0.2">
      <c r="A272" s="122"/>
      <c r="B272" s="123"/>
      <c r="C272" s="122"/>
      <c r="D272" s="283" t="s">
        <v>143</v>
      </c>
      <c r="E272" s="122"/>
      <c r="F272" s="284" t="s">
        <v>456</v>
      </c>
      <c r="G272" s="122"/>
      <c r="H272" s="122"/>
      <c r="I272" s="122"/>
      <c r="J272" s="122"/>
      <c r="K272" s="122"/>
      <c r="L272" s="123"/>
      <c r="M272" s="285"/>
      <c r="N272" s="286"/>
      <c r="O272" s="165"/>
      <c r="P272" s="165"/>
      <c r="Q272" s="165"/>
      <c r="R272" s="165"/>
      <c r="S272" s="165"/>
      <c r="T272" s="166"/>
      <c r="U272" s="122"/>
      <c r="V272" s="122"/>
      <c r="W272" s="122"/>
      <c r="X272" s="122"/>
      <c r="Y272" s="122"/>
      <c r="Z272" s="122"/>
      <c r="AA272" s="122"/>
      <c r="AB272" s="122"/>
      <c r="AC272" s="122"/>
      <c r="AD272" s="122"/>
      <c r="AE272" s="122"/>
      <c r="AT272" s="105" t="s">
        <v>143</v>
      </c>
      <c r="AU272" s="105" t="s">
        <v>141</v>
      </c>
    </row>
    <row r="273" spans="1:65" s="287" customFormat="1" ht="11.25" x14ac:dyDescent="0.2">
      <c r="B273" s="288"/>
      <c r="D273" s="289" t="s">
        <v>149</v>
      </c>
      <c r="E273" s="290" t="s">
        <v>3</v>
      </c>
      <c r="F273" s="291" t="s">
        <v>457</v>
      </c>
      <c r="H273" s="292">
        <v>5.05</v>
      </c>
      <c r="L273" s="288"/>
      <c r="M273" s="293"/>
      <c r="N273" s="294"/>
      <c r="O273" s="294"/>
      <c r="P273" s="294"/>
      <c r="Q273" s="294"/>
      <c r="R273" s="294"/>
      <c r="S273" s="294"/>
      <c r="T273" s="295"/>
      <c r="AT273" s="290" t="s">
        <v>149</v>
      </c>
      <c r="AU273" s="290" t="s">
        <v>141</v>
      </c>
      <c r="AV273" s="287" t="s">
        <v>141</v>
      </c>
      <c r="AW273" s="287" t="s">
        <v>37</v>
      </c>
      <c r="AX273" s="287" t="s">
        <v>76</v>
      </c>
      <c r="AY273" s="290" t="s">
        <v>132</v>
      </c>
    </row>
    <row r="274" spans="1:65" s="287" customFormat="1" ht="11.25" x14ac:dyDescent="0.2">
      <c r="B274" s="288"/>
      <c r="D274" s="289" t="s">
        <v>149</v>
      </c>
      <c r="E274" s="290" t="s">
        <v>3</v>
      </c>
      <c r="F274" s="291" t="s">
        <v>458</v>
      </c>
      <c r="H274" s="292">
        <v>11.9</v>
      </c>
      <c r="L274" s="288"/>
      <c r="M274" s="293"/>
      <c r="N274" s="294"/>
      <c r="O274" s="294"/>
      <c r="P274" s="294"/>
      <c r="Q274" s="294"/>
      <c r="R274" s="294"/>
      <c r="S274" s="294"/>
      <c r="T274" s="295"/>
      <c r="AT274" s="290" t="s">
        <v>149</v>
      </c>
      <c r="AU274" s="290" t="s">
        <v>141</v>
      </c>
      <c r="AV274" s="287" t="s">
        <v>141</v>
      </c>
      <c r="AW274" s="287" t="s">
        <v>37</v>
      </c>
      <c r="AX274" s="287" t="s">
        <v>76</v>
      </c>
      <c r="AY274" s="290" t="s">
        <v>132</v>
      </c>
    </row>
    <row r="275" spans="1:65" s="296" customFormat="1" ht="11.25" x14ac:dyDescent="0.2">
      <c r="B275" s="297"/>
      <c r="D275" s="289" t="s">
        <v>149</v>
      </c>
      <c r="E275" s="298" t="s">
        <v>3</v>
      </c>
      <c r="F275" s="299" t="s">
        <v>155</v>
      </c>
      <c r="H275" s="300">
        <v>16.95</v>
      </c>
      <c r="L275" s="297"/>
      <c r="M275" s="301"/>
      <c r="N275" s="302"/>
      <c r="O275" s="302"/>
      <c r="P275" s="302"/>
      <c r="Q275" s="302"/>
      <c r="R275" s="302"/>
      <c r="S275" s="302"/>
      <c r="T275" s="303"/>
      <c r="AT275" s="298" t="s">
        <v>149</v>
      </c>
      <c r="AU275" s="298" t="s">
        <v>141</v>
      </c>
      <c r="AV275" s="296" t="s">
        <v>140</v>
      </c>
      <c r="AW275" s="296" t="s">
        <v>37</v>
      </c>
      <c r="AX275" s="296" t="s">
        <v>84</v>
      </c>
      <c r="AY275" s="298" t="s">
        <v>132</v>
      </c>
    </row>
    <row r="276" spans="1:65" s="128" customFormat="1" ht="16.5" customHeight="1" x14ac:dyDescent="0.2">
      <c r="A276" s="122"/>
      <c r="B276" s="123"/>
      <c r="C276" s="304" t="s">
        <v>459</v>
      </c>
      <c r="D276" s="304" t="s">
        <v>243</v>
      </c>
      <c r="E276" s="305" t="s">
        <v>460</v>
      </c>
      <c r="F276" s="306" t="s">
        <v>461</v>
      </c>
      <c r="G276" s="307" t="s">
        <v>178</v>
      </c>
      <c r="H276" s="308">
        <v>17.289000000000001</v>
      </c>
      <c r="I276" s="8"/>
      <c r="J276" s="309">
        <f>ROUND(I276*H276,2)</f>
        <v>0</v>
      </c>
      <c r="K276" s="306" t="s">
        <v>139</v>
      </c>
      <c r="L276" s="310"/>
      <c r="M276" s="311" t="s">
        <v>3</v>
      </c>
      <c r="N276" s="312" t="s">
        <v>48</v>
      </c>
      <c r="O276" s="165"/>
      <c r="P276" s="279">
        <f>O276*H276</f>
        <v>0</v>
      </c>
      <c r="Q276" s="279">
        <v>2.9999999999999997E-4</v>
      </c>
      <c r="R276" s="279">
        <f>Q276*H276</f>
        <v>5.1866999999999998E-3</v>
      </c>
      <c r="S276" s="279">
        <v>0</v>
      </c>
      <c r="T276" s="280">
        <f>S276*H276</f>
        <v>0</v>
      </c>
      <c r="U276" s="122"/>
      <c r="V276" s="122"/>
      <c r="W276" s="122"/>
      <c r="X276" s="122"/>
      <c r="Y276" s="122"/>
      <c r="Z276" s="122"/>
      <c r="AA276" s="122"/>
      <c r="AB276" s="122"/>
      <c r="AC276" s="122"/>
      <c r="AD276" s="122"/>
      <c r="AE276" s="122"/>
      <c r="AR276" s="281" t="s">
        <v>246</v>
      </c>
      <c r="AT276" s="281" t="s">
        <v>243</v>
      </c>
      <c r="AU276" s="281" t="s">
        <v>141</v>
      </c>
      <c r="AY276" s="105" t="s">
        <v>132</v>
      </c>
      <c r="BE276" s="282">
        <f>IF(N276="základní",J276,0)</f>
        <v>0</v>
      </c>
      <c r="BF276" s="282">
        <f>IF(N276="snížená",J276,0)</f>
        <v>0</v>
      </c>
      <c r="BG276" s="282">
        <f>IF(N276="zákl. přenesená",J276,0)</f>
        <v>0</v>
      </c>
      <c r="BH276" s="282">
        <f>IF(N276="sníž. přenesená",J276,0)</f>
        <v>0</v>
      </c>
      <c r="BI276" s="282">
        <f>IF(N276="nulová",J276,0)</f>
        <v>0</v>
      </c>
      <c r="BJ276" s="105" t="s">
        <v>141</v>
      </c>
      <c r="BK276" s="282">
        <f>ROUND(I276*H276,2)</f>
        <v>0</v>
      </c>
      <c r="BL276" s="105" t="s">
        <v>188</v>
      </c>
      <c r="BM276" s="281" t="s">
        <v>462</v>
      </c>
    </row>
    <row r="277" spans="1:65" s="128" customFormat="1" ht="11.25" x14ac:dyDescent="0.2">
      <c r="A277" s="122"/>
      <c r="B277" s="123"/>
      <c r="C277" s="122"/>
      <c r="D277" s="283" t="s">
        <v>143</v>
      </c>
      <c r="E277" s="122"/>
      <c r="F277" s="284" t="s">
        <v>463</v>
      </c>
      <c r="G277" s="122"/>
      <c r="H277" s="122"/>
      <c r="I277" s="122"/>
      <c r="J277" s="122"/>
      <c r="K277" s="122"/>
      <c r="L277" s="123"/>
      <c r="M277" s="285"/>
      <c r="N277" s="286"/>
      <c r="O277" s="165"/>
      <c r="P277" s="165"/>
      <c r="Q277" s="165"/>
      <c r="R277" s="165"/>
      <c r="S277" s="165"/>
      <c r="T277" s="166"/>
      <c r="U277" s="122"/>
      <c r="V277" s="122"/>
      <c r="W277" s="122"/>
      <c r="X277" s="122"/>
      <c r="Y277" s="122"/>
      <c r="Z277" s="122"/>
      <c r="AA277" s="122"/>
      <c r="AB277" s="122"/>
      <c r="AC277" s="122"/>
      <c r="AD277" s="122"/>
      <c r="AE277" s="122"/>
      <c r="AT277" s="105" t="s">
        <v>143</v>
      </c>
      <c r="AU277" s="105" t="s">
        <v>141</v>
      </c>
    </row>
    <row r="278" spans="1:65" s="287" customFormat="1" ht="11.25" x14ac:dyDescent="0.2">
      <c r="B278" s="288"/>
      <c r="D278" s="289" t="s">
        <v>149</v>
      </c>
      <c r="F278" s="291" t="s">
        <v>464</v>
      </c>
      <c r="H278" s="292">
        <v>17.289000000000001</v>
      </c>
      <c r="L278" s="288"/>
      <c r="M278" s="293"/>
      <c r="N278" s="294"/>
      <c r="O278" s="294"/>
      <c r="P278" s="294"/>
      <c r="Q278" s="294"/>
      <c r="R278" s="294"/>
      <c r="S278" s="294"/>
      <c r="T278" s="295"/>
      <c r="AT278" s="290" t="s">
        <v>149</v>
      </c>
      <c r="AU278" s="290" t="s">
        <v>141</v>
      </c>
      <c r="AV278" s="287" t="s">
        <v>141</v>
      </c>
      <c r="AW278" s="287" t="s">
        <v>4</v>
      </c>
      <c r="AX278" s="287" t="s">
        <v>84</v>
      </c>
      <c r="AY278" s="290" t="s">
        <v>132</v>
      </c>
    </row>
    <row r="279" spans="1:65" s="128" customFormat="1" ht="16.5" customHeight="1" x14ac:dyDescent="0.2">
      <c r="A279" s="122"/>
      <c r="B279" s="123"/>
      <c r="C279" s="271" t="s">
        <v>465</v>
      </c>
      <c r="D279" s="271" t="s">
        <v>135</v>
      </c>
      <c r="E279" s="272" t="s">
        <v>466</v>
      </c>
      <c r="F279" s="273" t="s">
        <v>467</v>
      </c>
      <c r="G279" s="274" t="s">
        <v>178</v>
      </c>
      <c r="H279" s="275">
        <v>1.45</v>
      </c>
      <c r="I279" s="5"/>
      <c r="J279" s="276">
        <f>ROUND(I279*H279,2)</f>
        <v>0</v>
      </c>
      <c r="K279" s="273" t="s">
        <v>139</v>
      </c>
      <c r="L279" s="123"/>
      <c r="M279" s="277" t="s">
        <v>3</v>
      </c>
      <c r="N279" s="278" t="s">
        <v>48</v>
      </c>
      <c r="O279" s="165"/>
      <c r="P279" s="279">
        <f>O279*H279</f>
        <v>0</v>
      </c>
      <c r="Q279" s="279">
        <v>0</v>
      </c>
      <c r="R279" s="279">
        <f>Q279*H279</f>
        <v>0</v>
      </c>
      <c r="S279" s="279">
        <v>0</v>
      </c>
      <c r="T279" s="280">
        <f>S279*H279</f>
        <v>0</v>
      </c>
      <c r="U279" s="122"/>
      <c r="V279" s="122"/>
      <c r="W279" s="122"/>
      <c r="X279" s="122"/>
      <c r="Y279" s="122"/>
      <c r="Z279" s="122"/>
      <c r="AA279" s="122"/>
      <c r="AB279" s="122"/>
      <c r="AC279" s="122"/>
      <c r="AD279" s="122"/>
      <c r="AE279" s="122"/>
      <c r="AR279" s="281" t="s">
        <v>188</v>
      </c>
      <c r="AT279" s="281" t="s">
        <v>135</v>
      </c>
      <c r="AU279" s="281" t="s">
        <v>141</v>
      </c>
      <c r="AY279" s="105" t="s">
        <v>132</v>
      </c>
      <c r="BE279" s="282">
        <f>IF(N279="základní",J279,0)</f>
        <v>0</v>
      </c>
      <c r="BF279" s="282">
        <f>IF(N279="snížená",J279,0)</f>
        <v>0</v>
      </c>
      <c r="BG279" s="282">
        <f>IF(N279="zákl. přenesená",J279,0)</f>
        <v>0</v>
      </c>
      <c r="BH279" s="282">
        <f>IF(N279="sníž. přenesená",J279,0)</f>
        <v>0</v>
      </c>
      <c r="BI279" s="282">
        <f>IF(N279="nulová",J279,0)</f>
        <v>0</v>
      </c>
      <c r="BJ279" s="105" t="s">
        <v>141</v>
      </c>
      <c r="BK279" s="282">
        <f>ROUND(I279*H279,2)</f>
        <v>0</v>
      </c>
      <c r="BL279" s="105" t="s">
        <v>188</v>
      </c>
      <c r="BM279" s="281" t="s">
        <v>468</v>
      </c>
    </row>
    <row r="280" spans="1:65" s="128" customFormat="1" ht="11.25" x14ac:dyDescent="0.2">
      <c r="A280" s="122"/>
      <c r="B280" s="123"/>
      <c r="C280" s="122"/>
      <c r="D280" s="283" t="s">
        <v>143</v>
      </c>
      <c r="E280" s="122"/>
      <c r="F280" s="284" t="s">
        <v>469</v>
      </c>
      <c r="G280" s="122"/>
      <c r="H280" s="122"/>
      <c r="I280" s="122"/>
      <c r="J280" s="122"/>
      <c r="K280" s="122"/>
      <c r="L280" s="123"/>
      <c r="M280" s="285"/>
      <c r="N280" s="286"/>
      <c r="O280" s="165"/>
      <c r="P280" s="165"/>
      <c r="Q280" s="165"/>
      <c r="R280" s="165"/>
      <c r="S280" s="165"/>
      <c r="T280" s="166"/>
      <c r="U280" s="122"/>
      <c r="V280" s="122"/>
      <c r="W280" s="122"/>
      <c r="X280" s="122"/>
      <c r="Y280" s="122"/>
      <c r="Z280" s="122"/>
      <c r="AA280" s="122"/>
      <c r="AB280" s="122"/>
      <c r="AC280" s="122"/>
      <c r="AD280" s="122"/>
      <c r="AE280" s="122"/>
      <c r="AT280" s="105" t="s">
        <v>143</v>
      </c>
      <c r="AU280" s="105" t="s">
        <v>141</v>
      </c>
    </row>
    <row r="281" spans="1:65" s="287" customFormat="1" ht="11.25" x14ac:dyDescent="0.2">
      <c r="B281" s="288"/>
      <c r="D281" s="289" t="s">
        <v>149</v>
      </c>
      <c r="E281" s="290" t="s">
        <v>3</v>
      </c>
      <c r="F281" s="291" t="s">
        <v>470</v>
      </c>
      <c r="H281" s="292">
        <v>1.45</v>
      </c>
      <c r="L281" s="288"/>
      <c r="M281" s="293"/>
      <c r="N281" s="294"/>
      <c r="O281" s="294"/>
      <c r="P281" s="294"/>
      <c r="Q281" s="294"/>
      <c r="R281" s="294"/>
      <c r="S281" s="294"/>
      <c r="T281" s="295"/>
      <c r="AT281" s="290" t="s">
        <v>149</v>
      </c>
      <c r="AU281" s="290" t="s">
        <v>141</v>
      </c>
      <c r="AV281" s="287" t="s">
        <v>141</v>
      </c>
      <c r="AW281" s="287" t="s">
        <v>37</v>
      </c>
      <c r="AX281" s="287" t="s">
        <v>84</v>
      </c>
      <c r="AY281" s="290" t="s">
        <v>132</v>
      </c>
    </row>
    <row r="282" spans="1:65" s="128" customFormat="1" ht="16.5" customHeight="1" x14ac:dyDescent="0.2">
      <c r="A282" s="122"/>
      <c r="B282" s="123"/>
      <c r="C282" s="304" t="s">
        <v>471</v>
      </c>
      <c r="D282" s="304" t="s">
        <v>243</v>
      </c>
      <c r="E282" s="305" t="s">
        <v>472</v>
      </c>
      <c r="F282" s="306" t="s">
        <v>473</v>
      </c>
      <c r="G282" s="307" t="s">
        <v>178</v>
      </c>
      <c r="H282" s="308">
        <v>1.45</v>
      </c>
      <c r="I282" s="8"/>
      <c r="J282" s="309">
        <f>ROUND(I282*H282,2)</f>
        <v>0</v>
      </c>
      <c r="K282" s="306" t="s">
        <v>139</v>
      </c>
      <c r="L282" s="310"/>
      <c r="M282" s="311" t="s">
        <v>3</v>
      </c>
      <c r="N282" s="312" t="s">
        <v>48</v>
      </c>
      <c r="O282" s="165"/>
      <c r="P282" s="279">
        <f>O282*H282</f>
        <v>0</v>
      </c>
      <c r="Q282" s="279">
        <v>1.6000000000000001E-4</v>
      </c>
      <c r="R282" s="279">
        <f>Q282*H282</f>
        <v>2.32E-4</v>
      </c>
      <c r="S282" s="279">
        <v>0</v>
      </c>
      <c r="T282" s="280">
        <f>S282*H282</f>
        <v>0</v>
      </c>
      <c r="U282" s="122"/>
      <c r="V282" s="122"/>
      <c r="W282" s="122"/>
      <c r="X282" s="122"/>
      <c r="Y282" s="122"/>
      <c r="Z282" s="122"/>
      <c r="AA282" s="122"/>
      <c r="AB282" s="122"/>
      <c r="AC282" s="122"/>
      <c r="AD282" s="122"/>
      <c r="AE282" s="122"/>
      <c r="AR282" s="281" t="s">
        <v>246</v>
      </c>
      <c r="AT282" s="281" t="s">
        <v>243</v>
      </c>
      <c r="AU282" s="281" t="s">
        <v>141</v>
      </c>
      <c r="AY282" s="105" t="s">
        <v>132</v>
      </c>
      <c r="BE282" s="282">
        <f>IF(N282="základní",J282,0)</f>
        <v>0</v>
      </c>
      <c r="BF282" s="282">
        <f>IF(N282="snížená",J282,0)</f>
        <v>0</v>
      </c>
      <c r="BG282" s="282">
        <f>IF(N282="zákl. přenesená",J282,0)</f>
        <v>0</v>
      </c>
      <c r="BH282" s="282">
        <f>IF(N282="sníž. přenesená",J282,0)</f>
        <v>0</v>
      </c>
      <c r="BI282" s="282">
        <f>IF(N282="nulová",J282,0)</f>
        <v>0</v>
      </c>
      <c r="BJ282" s="105" t="s">
        <v>141</v>
      </c>
      <c r="BK282" s="282">
        <f>ROUND(I282*H282,2)</f>
        <v>0</v>
      </c>
      <c r="BL282" s="105" t="s">
        <v>188</v>
      </c>
      <c r="BM282" s="281" t="s">
        <v>474</v>
      </c>
    </row>
    <row r="283" spans="1:65" s="128" customFormat="1" ht="11.25" x14ac:dyDescent="0.2">
      <c r="A283" s="122"/>
      <c r="B283" s="123"/>
      <c r="C283" s="122"/>
      <c r="D283" s="283" t="s">
        <v>143</v>
      </c>
      <c r="E283" s="122"/>
      <c r="F283" s="284" t="s">
        <v>475</v>
      </c>
      <c r="G283" s="122"/>
      <c r="H283" s="122"/>
      <c r="I283" s="122"/>
      <c r="J283" s="122"/>
      <c r="K283" s="122"/>
      <c r="L283" s="123"/>
      <c r="M283" s="285"/>
      <c r="N283" s="286"/>
      <c r="O283" s="165"/>
      <c r="P283" s="165"/>
      <c r="Q283" s="165"/>
      <c r="R283" s="165"/>
      <c r="S283" s="165"/>
      <c r="T283" s="166"/>
      <c r="U283" s="122"/>
      <c r="V283" s="122"/>
      <c r="W283" s="122"/>
      <c r="X283" s="122"/>
      <c r="Y283" s="122"/>
      <c r="Z283" s="122"/>
      <c r="AA283" s="122"/>
      <c r="AB283" s="122"/>
      <c r="AC283" s="122"/>
      <c r="AD283" s="122"/>
      <c r="AE283" s="122"/>
      <c r="AT283" s="105" t="s">
        <v>143</v>
      </c>
      <c r="AU283" s="105" t="s">
        <v>141</v>
      </c>
    </row>
    <row r="284" spans="1:65" s="128" customFormat="1" ht="24.2" customHeight="1" x14ac:dyDescent="0.2">
      <c r="A284" s="122"/>
      <c r="B284" s="123"/>
      <c r="C284" s="271" t="s">
        <v>476</v>
      </c>
      <c r="D284" s="271" t="s">
        <v>135</v>
      </c>
      <c r="E284" s="272" t="s">
        <v>477</v>
      </c>
      <c r="F284" s="273" t="s">
        <v>478</v>
      </c>
      <c r="G284" s="274" t="s">
        <v>209</v>
      </c>
      <c r="H284" s="275">
        <v>0.14199999999999999</v>
      </c>
      <c r="I284" s="5"/>
      <c r="J284" s="276">
        <f>ROUND(I284*H284,2)</f>
        <v>0</v>
      </c>
      <c r="K284" s="273" t="s">
        <v>139</v>
      </c>
      <c r="L284" s="123"/>
      <c r="M284" s="277" t="s">
        <v>3</v>
      </c>
      <c r="N284" s="278" t="s">
        <v>48</v>
      </c>
      <c r="O284" s="165"/>
      <c r="P284" s="279">
        <f>O284*H284</f>
        <v>0</v>
      </c>
      <c r="Q284" s="279">
        <v>0</v>
      </c>
      <c r="R284" s="279">
        <f>Q284*H284</f>
        <v>0</v>
      </c>
      <c r="S284" s="279">
        <v>0</v>
      </c>
      <c r="T284" s="280">
        <f>S284*H284</f>
        <v>0</v>
      </c>
      <c r="U284" s="122"/>
      <c r="V284" s="122"/>
      <c r="W284" s="122"/>
      <c r="X284" s="122"/>
      <c r="Y284" s="122"/>
      <c r="Z284" s="122"/>
      <c r="AA284" s="122"/>
      <c r="AB284" s="122"/>
      <c r="AC284" s="122"/>
      <c r="AD284" s="122"/>
      <c r="AE284" s="122"/>
      <c r="AR284" s="281" t="s">
        <v>188</v>
      </c>
      <c r="AT284" s="281" t="s">
        <v>135</v>
      </c>
      <c r="AU284" s="281" t="s">
        <v>141</v>
      </c>
      <c r="AY284" s="105" t="s">
        <v>132</v>
      </c>
      <c r="BE284" s="282">
        <f>IF(N284="základní",J284,0)</f>
        <v>0</v>
      </c>
      <c r="BF284" s="282">
        <f>IF(N284="snížená",J284,0)</f>
        <v>0</v>
      </c>
      <c r="BG284" s="282">
        <f>IF(N284="zákl. přenesená",J284,0)</f>
        <v>0</v>
      </c>
      <c r="BH284" s="282">
        <f>IF(N284="sníž. přenesená",J284,0)</f>
        <v>0</v>
      </c>
      <c r="BI284" s="282">
        <f>IF(N284="nulová",J284,0)</f>
        <v>0</v>
      </c>
      <c r="BJ284" s="105" t="s">
        <v>141</v>
      </c>
      <c r="BK284" s="282">
        <f>ROUND(I284*H284,2)</f>
        <v>0</v>
      </c>
      <c r="BL284" s="105" t="s">
        <v>188</v>
      </c>
      <c r="BM284" s="281" t="s">
        <v>479</v>
      </c>
    </row>
    <row r="285" spans="1:65" s="128" customFormat="1" ht="11.25" x14ac:dyDescent="0.2">
      <c r="A285" s="122"/>
      <c r="B285" s="123"/>
      <c r="C285" s="122"/>
      <c r="D285" s="283" t="s">
        <v>143</v>
      </c>
      <c r="E285" s="122"/>
      <c r="F285" s="284" t="s">
        <v>480</v>
      </c>
      <c r="G285" s="122"/>
      <c r="H285" s="122"/>
      <c r="I285" s="122"/>
      <c r="J285" s="122"/>
      <c r="K285" s="122"/>
      <c r="L285" s="123"/>
      <c r="M285" s="285"/>
      <c r="N285" s="286"/>
      <c r="O285" s="165"/>
      <c r="P285" s="165"/>
      <c r="Q285" s="165"/>
      <c r="R285" s="165"/>
      <c r="S285" s="165"/>
      <c r="T285" s="166"/>
      <c r="U285" s="122"/>
      <c r="V285" s="122"/>
      <c r="W285" s="122"/>
      <c r="X285" s="122"/>
      <c r="Y285" s="122"/>
      <c r="Z285" s="122"/>
      <c r="AA285" s="122"/>
      <c r="AB285" s="122"/>
      <c r="AC285" s="122"/>
      <c r="AD285" s="122"/>
      <c r="AE285" s="122"/>
      <c r="AT285" s="105" t="s">
        <v>143</v>
      </c>
      <c r="AU285" s="105" t="s">
        <v>141</v>
      </c>
    </row>
    <row r="286" spans="1:65" s="258" customFormat="1" ht="22.9" customHeight="1" x14ac:dyDescent="0.2">
      <c r="B286" s="259"/>
      <c r="D286" s="260" t="s">
        <v>75</v>
      </c>
      <c r="E286" s="269" t="s">
        <v>481</v>
      </c>
      <c r="F286" s="269" t="s">
        <v>482</v>
      </c>
      <c r="J286" s="270">
        <f>BK286</f>
        <v>0</v>
      </c>
      <c r="L286" s="259"/>
      <c r="M286" s="263"/>
      <c r="N286" s="264"/>
      <c r="O286" s="264"/>
      <c r="P286" s="265">
        <f>SUM(P287:P303)</f>
        <v>0</v>
      </c>
      <c r="Q286" s="264"/>
      <c r="R286" s="265">
        <f>SUM(R287:R303)</f>
        <v>0.62400450000000007</v>
      </c>
      <c r="S286" s="264"/>
      <c r="T286" s="266">
        <f>SUM(T287:T303)</f>
        <v>1.7726250000000001</v>
      </c>
      <c r="AR286" s="260" t="s">
        <v>141</v>
      </c>
      <c r="AT286" s="267" t="s">
        <v>75</v>
      </c>
      <c r="AU286" s="267" t="s">
        <v>84</v>
      </c>
      <c r="AY286" s="260" t="s">
        <v>132</v>
      </c>
      <c r="BK286" s="268">
        <f>SUM(BK287:BK303)</f>
        <v>0</v>
      </c>
    </row>
    <row r="287" spans="1:65" s="128" customFormat="1" ht="16.5" customHeight="1" x14ac:dyDescent="0.2">
      <c r="A287" s="122"/>
      <c r="B287" s="123"/>
      <c r="C287" s="271" t="s">
        <v>483</v>
      </c>
      <c r="D287" s="271" t="s">
        <v>135</v>
      </c>
      <c r="E287" s="272" t="s">
        <v>484</v>
      </c>
      <c r="F287" s="273" t="s">
        <v>485</v>
      </c>
      <c r="G287" s="274" t="s">
        <v>138</v>
      </c>
      <c r="H287" s="275">
        <v>14.07</v>
      </c>
      <c r="I287" s="5"/>
      <c r="J287" s="276">
        <f>ROUND(I287*H287,2)</f>
        <v>0</v>
      </c>
      <c r="K287" s="273" t="s">
        <v>139</v>
      </c>
      <c r="L287" s="123"/>
      <c r="M287" s="277" t="s">
        <v>3</v>
      </c>
      <c r="N287" s="278" t="s">
        <v>48</v>
      </c>
      <c r="O287" s="165"/>
      <c r="P287" s="279">
        <f>O287*H287</f>
        <v>0</v>
      </c>
      <c r="Q287" s="279">
        <v>0</v>
      </c>
      <c r="R287" s="279">
        <f>Q287*H287</f>
        <v>0</v>
      </c>
      <c r="S287" s="279">
        <v>0</v>
      </c>
      <c r="T287" s="280">
        <f>S287*H287</f>
        <v>0</v>
      </c>
      <c r="U287" s="122"/>
      <c r="V287" s="122"/>
      <c r="W287" s="122"/>
      <c r="X287" s="122"/>
      <c r="Y287" s="122"/>
      <c r="Z287" s="122"/>
      <c r="AA287" s="122"/>
      <c r="AB287" s="122"/>
      <c r="AC287" s="122"/>
      <c r="AD287" s="122"/>
      <c r="AE287" s="122"/>
      <c r="AR287" s="281" t="s">
        <v>188</v>
      </c>
      <c r="AT287" s="281" t="s">
        <v>135</v>
      </c>
      <c r="AU287" s="281" t="s">
        <v>141</v>
      </c>
      <c r="AY287" s="105" t="s">
        <v>132</v>
      </c>
      <c r="BE287" s="282">
        <f>IF(N287="základní",J287,0)</f>
        <v>0</v>
      </c>
      <c r="BF287" s="282">
        <f>IF(N287="snížená",J287,0)</f>
        <v>0</v>
      </c>
      <c r="BG287" s="282">
        <f>IF(N287="zákl. přenesená",J287,0)</f>
        <v>0</v>
      </c>
      <c r="BH287" s="282">
        <f>IF(N287="sníž. přenesená",J287,0)</f>
        <v>0</v>
      </c>
      <c r="BI287" s="282">
        <f>IF(N287="nulová",J287,0)</f>
        <v>0</v>
      </c>
      <c r="BJ287" s="105" t="s">
        <v>141</v>
      </c>
      <c r="BK287" s="282">
        <f>ROUND(I287*H287,2)</f>
        <v>0</v>
      </c>
      <c r="BL287" s="105" t="s">
        <v>188</v>
      </c>
      <c r="BM287" s="281" t="s">
        <v>486</v>
      </c>
    </row>
    <row r="288" spans="1:65" s="128" customFormat="1" ht="11.25" x14ac:dyDescent="0.2">
      <c r="A288" s="122"/>
      <c r="B288" s="123"/>
      <c r="C288" s="122"/>
      <c r="D288" s="283" t="s">
        <v>143</v>
      </c>
      <c r="E288" s="122"/>
      <c r="F288" s="284" t="s">
        <v>487</v>
      </c>
      <c r="G288" s="122"/>
      <c r="H288" s="122"/>
      <c r="I288" s="122"/>
      <c r="J288" s="122"/>
      <c r="K288" s="122"/>
      <c r="L288" s="123"/>
      <c r="M288" s="285"/>
      <c r="N288" s="286"/>
      <c r="O288" s="165"/>
      <c r="P288" s="165"/>
      <c r="Q288" s="165"/>
      <c r="R288" s="165"/>
      <c r="S288" s="165"/>
      <c r="T288" s="166"/>
      <c r="U288" s="122"/>
      <c r="V288" s="122"/>
      <c r="W288" s="122"/>
      <c r="X288" s="122"/>
      <c r="Y288" s="122"/>
      <c r="Z288" s="122"/>
      <c r="AA288" s="122"/>
      <c r="AB288" s="122"/>
      <c r="AC288" s="122"/>
      <c r="AD288" s="122"/>
      <c r="AE288" s="122"/>
      <c r="AT288" s="105" t="s">
        <v>143</v>
      </c>
      <c r="AU288" s="105" t="s">
        <v>141</v>
      </c>
    </row>
    <row r="289" spans="1:65" s="287" customFormat="1" ht="11.25" x14ac:dyDescent="0.2">
      <c r="B289" s="288"/>
      <c r="D289" s="289" t="s">
        <v>149</v>
      </c>
      <c r="E289" s="290" t="s">
        <v>3</v>
      </c>
      <c r="F289" s="291" t="s">
        <v>488</v>
      </c>
      <c r="H289" s="292">
        <v>14.07</v>
      </c>
      <c r="L289" s="288"/>
      <c r="M289" s="293"/>
      <c r="N289" s="294"/>
      <c r="O289" s="294"/>
      <c r="P289" s="294"/>
      <c r="Q289" s="294"/>
      <c r="R289" s="294"/>
      <c r="S289" s="294"/>
      <c r="T289" s="295"/>
      <c r="AT289" s="290" t="s">
        <v>149</v>
      </c>
      <c r="AU289" s="290" t="s">
        <v>141</v>
      </c>
      <c r="AV289" s="287" t="s">
        <v>141</v>
      </c>
      <c r="AW289" s="287" t="s">
        <v>37</v>
      </c>
      <c r="AX289" s="287" t="s">
        <v>84</v>
      </c>
      <c r="AY289" s="290" t="s">
        <v>132</v>
      </c>
    </row>
    <row r="290" spans="1:65" s="128" customFormat="1" ht="16.5" customHeight="1" x14ac:dyDescent="0.2">
      <c r="A290" s="122"/>
      <c r="B290" s="123"/>
      <c r="C290" s="271" t="s">
        <v>489</v>
      </c>
      <c r="D290" s="271" t="s">
        <v>135</v>
      </c>
      <c r="E290" s="272" t="s">
        <v>490</v>
      </c>
      <c r="F290" s="273" t="s">
        <v>491</v>
      </c>
      <c r="G290" s="274" t="s">
        <v>138</v>
      </c>
      <c r="H290" s="275">
        <v>14.07</v>
      </c>
      <c r="I290" s="5"/>
      <c r="J290" s="276">
        <f>ROUND(I290*H290,2)</f>
        <v>0</v>
      </c>
      <c r="K290" s="273" t="s">
        <v>139</v>
      </c>
      <c r="L290" s="123"/>
      <c r="M290" s="277" t="s">
        <v>3</v>
      </c>
      <c r="N290" s="278" t="s">
        <v>48</v>
      </c>
      <c r="O290" s="165"/>
      <c r="P290" s="279">
        <f>O290*H290</f>
        <v>0</v>
      </c>
      <c r="Q290" s="279">
        <v>2.9999999999999997E-4</v>
      </c>
      <c r="R290" s="279">
        <f>Q290*H290</f>
        <v>4.2209999999999999E-3</v>
      </c>
      <c r="S290" s="279">
        <v>0</v>
      </c>
      <c r="T290" s="280">
        <f>S290*H290</f>
        <v>0</v>
      </c>
      <c r="U290" s="122"/>
      <c r="V290" s="122"/>
      <c r="W290" s="122"/>
      <c r="X290" s="122"/>
      <c r="Y290" s="122"/>
      <c r="Z290" s="122"/>
      <c r="AA290" s="122"/>
      <c r="AB290" s="122"/>
      <c r="AC290" s="122"/>
      <c r="AD290" s="122"/>
      <c r="AE290" s="122"/>
      <c r="AR290" s="281" t="s">
        <v>188</v>
      </c>
      <c r="AT290" s="281" t="s">
        <v>135</v>
      </c>
      <c r="AU290" s="281" t="s">
        <v>141</v>
      </c>
      <c r="AY290" s="105" t="s">
        <v>132</v>
      </c>
      <c r="BE290" s="282">
        <f>IF(N290="základní",J290,0)</f>
        <v>0</v>
      </c>
      <c r="BF290" s="282">
        <f>IF(N290="snížená",J290,0)</f>
        <v>0</v>
      </c>
      <c r="BG290" s="282">
        <f>IF(N290="zákl. přenesená",J290,0)</f>
        <v>0</v>
      </c>
      <c r="BH290" s="282">
        <f>IF(N290="sníž. přenesená",J290,0)</f>
        <v>0</v>
      </c>
      <c r="BI290" s="282">
        <f>IF(N290="nulová",J290,0)</f>
        <v>0</v>
      </c>
      <c r="BJ290" s="105" t="s">
        <v>141</v>
      </c>
      <c r="BK290" s="282">
        <f>ROUND(I290*H290,2)</f>
        <v>0</v>
      </c>
      <c r="BL290" s="105" t="s">
        <v>188</v>
      </c>
      <c r="BM290" s="281" t="s">
        <v>492</v>
      </c>
    </row>
    <row r="291" spans="1:65" s="128" customFormat="1" ht="11.25" x14ac:dyDescent="0.2">
      <c r="A291" s="122"/>
      <c r="B291" s="123"/>
      <c r="C291" s="122"/>
      <c r="D291" s="283" t="s">
        <v>143</v>
      </c>
      <c r="E291" s="122"/>
      <c r="F291" s="284" t="s">
        <v>493</v>
      </c>
      <c r="G291" s="122"/>
      <c r="H291" s="122"/>
      <c r="I291" s="122"/>
      <c r="J291" s="122"/>
      <c r="K291" s="122"/>
      <c r="L291" s="123"/>
      <c r="M291" s="285"/>
      <c r="N291" s="286"/>
      <c r="O291" s="165"/>
      <c r="P291" s="165"/>
      <c r="Q291" s="165"/>
      <c r="R291" s="165"/>
      <c r="S291" s="165"/>
      <c r="T291" s="166"/>
      <c r="U291" s="122"/>
      <c r="V291" s="122"/>
      <c r="W291" s="122"/>
      <c r="X291" s="122"/>
      <c r="Y291" s="122"/>
      <c r="Z291" s="122"/>
      <c r="AA291" s="122"/>
      <c r="AB291" s="122"/>
      <c r="AC291" s="122"/>
      <c r="AD291" s="122"/>
      <c r="AE291" s="122"/>
      <c r="AT291" s="105" t="s">
        <v>143</v>
      </c>
      <c r="AU291" s="105" t="s">
        <v>141</v>
      </c>
    </row>
    <row r="292" spans="1:65" s="128" customFormat="1" ht="16.5" customHeight="1" x14ac:dyDescent="0.2">
      <c r="A292" s="122"/>
      <c r="B292" s="123"/>
      <c r="C292" s="271" t="s">
        <v>494</v>
      </c>
      <c r="D292" s="271" t="s">
        <v>135</v>
      </c>
      <c r="E292" s="272" t="s">
        <v>495</v>
      </c>
      <c r="F292" s="273" t="s">
        <v>496</v>
      </c>
      <c r="G292" s="274" t="s">
        <v>138</v>
      </c>
      <c r="H292" s="275">
        <v>14.07</v>
      </c>
      <c r="I292" s="5"/>
      <c r="J292" s="276">
        <f>ROUND(I292*H292,2)</f>
        <v>0</v>
      </c>
      <c r="K292" s="273" t="s">
        <v>139</v>
      </c>
      <c r="L292" s="123"/>
      <c r="M292" s="277" t="s">
        <v>3</v>
      </c>
      <c r="N292" s="278" t="s">
        <v>48</v>
      </c>
      <c r="O292" s="165"/>
      <c r="P292" s="279">
        <f>O292*H292</f>
        <v>0</v>
      </c>
      <c r="Q292" s="279">
        <v>3.2250000000000001E-2</v>
      </c>
      <c r="R292" s="279">
        <f>Q292*H292</f>
        <v>0.45375750000000004</v>
      </c>
      <c r="S292" s="279">
        <v>0</v>
      </c>
      <c r="T292" s="280">
        <f>S292*H292</f>
        <v>0</v>
      </c>
      <c r="U292" s="122"/>
      <c r="V292" s="122"/>
      <c r="W292" s="122"/>
      <c r="X292" s="122"/>
      <c r="Y292" s="122"/>
      <c r="Z292" s="122"/>
      <c r="AA292" s="122"/>
      <c r="AB292" s="122"/>
      <c r="AC292" s="122"/>
      <c r="AD292" s="122"/>
      <c r="AE292" s="122"/>
      <c r="AR292" s="281" t="s">
        <v>188</v>
      </c>
      <c r="AT292" s="281" t="s">
        <v>135</v>
      </c>
      <c r="AU292" s="281" t="s">
        <v>141</v>
      </c>
      <c r="AY292" s="105" t="s">
        <v>132</v>
      </c>
      <c r="BE292" s="282">
        <f>IF(N292="základní",J292,0)</f>
        <v>0</v>
      </c>
      <c r="BF292" s="282">
        <f>IF(N292="snížená",J292,0)</f>
        <v>0</v>
      </c>
      <c r="BG292" s="282">
        <f>IF(N292="zákl. přenesená",J292,0)</f>
        <v>0</v>
      </c>
      <c r="BH292" s="282">
        <f>IF(N292="sníž. přenesená",J292,0)</f>
        <v>0</v>
      </c>
      <c r="BI292" s="282">
        <f>IF(N292="nulová",J292,0)</f>
        <v>0</v>
      </c>
      <c r="BJ292" s="105" t="s">
        <v>141</v>
      </c>
      <c r="BK292" s="282">
        <f>ROUND(I292*H292,2)</f>
        <v>0</v>
      </c>
      <c r="BL292" s="105" t="s">
        <v>188</v>
      </c>
      <c r="BM292" s="281" t="s">
        <v>497</v>
      </c>
    </row>
    <row r="293" spans="1:65" s="128" customFormat="1" ht="11.25" x14ac:dyDescent="0.2">
      <c r="A293" s="122"/>
      <c r="B293" s="123"/>
      <c r="C293" s="122"/>
      <c r="D293" s="283" t="s">
        <v>143</v>
      </c>
      <c r="E293" s="122"/>
      <c r="F293" s="284" t="s">
        <v>498</v>
      </c>
      <c r="G293" s="122"/>
      <c r="H293" s="122"/>
      <c r="I293" s="122"/>
      <c r="J293" s="122"/>
      <c r="K293" s="122"/>
      <c r="L293" s="123"/>
      <c r="M293" s="285"/>
      <c r="N293" s="286"/>
      <c r="O293" s="165"/>
      <c r="P293" s="165"/>
      <c r="Q293" s="165"/>
      <c r="R293" s="165"/>
      <c r="S293" s="165"/>
      <c r="T293" s="166"/>
      <c r="U293" s="122"/>
      <c r="V293" s="122"/>
      <c r="W293" s="122"/>
      <c r="X293" s="122"/>
      <c r="Y293" s="122"/>
      <c r="Z293" s="122"/>
      <c r="AA293" s="122"/>
      <c r="AB293" s="122"/>
      <c r="AC293" s="122"/>
      <c r="AD293" s="122"/>
      <c r="AE293" s="122"/>
      <c r="AT293" s="105" t="s">
        <v>143</v>
      </c>
      <c r="AU293" s="105" t="s">
        <v>141</v>
      </c>
    </row>
    <row r="294" spans="1:65" s="128" customFormat="1" ht="16.5" customHeight="1" x14ac:dyDescent="0.2">
      <c r="A294" s="122"/>
      <c r="B294" s="123"/>
      <c r="C294" s="304" t="s">
        <v>499</v>
      </c>
      <c r="D294" s="304" t="s">
        <v>243</v>
      </c>
      <c r="E294" s="305" t="s">
        <v>500</v>
      </c>
      <c r="F294" s="306" t="s">
        <v>501</v>
      </c>
      <c r="G294" s="307" t="s">
        <v>138</v>
      </c>
      <c r="H294" s="308">
        <v>14.07</v>
      </c>
      <c r="I294" s="8"/>
      <c r="J294" s="309">
        <f>ROUND(I294*H294,2)</f>
        <v>0</v>
      </c>
      <c r="K294" s="306" t="s">
        <v>139</v>
      </c>
      <c r="L294" s="310"/>
      <c r="M294" s="311" t="s">
        <v>3</v>
      </c>
      <c r="N294" s="312" t="s">
        <v>48</v>
      </c>
      <c r="O294" s="165"/>
      <c r="P294" s="279">
        <f>O294*H294</f>
        <v>0</v>
      </c>
      <c r="Q294" s="279">
        <v>1.18E-2</v>
      </c>
      <c r="R294" s="279">
        <f>Q294*H294</f>
        <v>0.16602600000000001</v>
      </c>
      <c r="S294" s="279">
        <v>0</v>
      </c>
      <c r="T294" s="280">
        <f>S294*H294</f>
        <v>0</v>
      </c>
      <c r="U294" s="122"/>
      <c r="V294" s="122"/>
      <c r="W294" s="122"/>
      <c r="X294" s="122"/>
      <c r="Y294" s="122"/>
      <c r="Z294" s="122"/>
      <c r="AA294" s="122"/>
      <c r="AB294" s="122"/>
      <c r="AC294" s="122"/>
      <c r="AD294" s="122"/>
      <c r="AE294" s="122"/>
      <c r="AR294" s="281" t="s">
        <v>246</v>
      </c>
      <c r="AT294" s="281" t="s">
        <v>243</v>
      </c>
      <c r="AU294" s="281" t="s">
        <v>141</v>
      </c>
      <c r="AY294" s="105" t="s">
        <v>132</v>
      </c>
      <c r="BE294" s="282">
        <f>IF(N294="základní",J294,0)</f>
        <v>0</v>
      </c>
      <c r="BF294" s="282">
        <f>IF(N294="snížená",J294,0)</f>
        <v>0</v>
      </c>
      <c r="BG294" s="282">
        <f>IF(N294="zákl. přenesená",J294,0)</f>
        <v>0</v>
      </c>
      <c r="BH294" s="282">
        <f>IF(N294="sníž. přenesená",J294,0)</f>
        <v>0</v>
      </c>
      <c r="BI294" s="282">
        <f>IF(N294="nulová",J294,0)</f>
        <v>0</v>
      </c>
      <c r="BJ294" s="105" t="s">
        <v>141</v>
      </c>
      <c r="BK294" s="282">
        <f>ROUND(I294*H294,2)</f>
        <v>0</v>
      </c>
      <c r="BL294" s="105" t="s">
        <v>188</v>
      </c>
      <c r="BM294" s="281" t="s">
        <v>502</v>
      </c>
    </row>
    <row r="295" spans="1:65" s="128" customFormat="1" ht="11.25" x14ac:dyDescent="0.2">
      <c r="A295" s="122"/>
      <c r="B295" s="123"/>
      <c r="C295" s="122"/>
      <c r="D295" s="283" t="s">
        <v>143</v>
      </c>
      <c r="E295" s="122"/>
      <c r="F295" s="284" t="s">
        <v>503</v>
      </c>
      <c r="G295" s="122"/>
      <c r="H295" s="122"/>
      <c r="I295" s="122"/>
      <c r="J295" s="122"/>
      <c r="K295" s="122"/>
      <c r="L295" s="123"/>
      <c r="M295" s="285"/>
      <c r="N295" s="286"/>
      <c r="O295" s="165"/>
      <c r="P295" s="165"/>
      <c r="Q295" s="165"/>
      <c r="R295" s="165"/>
      <c r="S295" s="165"/>
      <c r="T295" s="166"/>
      <c r="U295" s="122"/>
      <c r="V295" s="122"/>
      <c r="W295" s="122"/>
      <c r="X295" s="122"/>
      <c r="Y295" s="122"/>
      <c r="Z295" s="122"/>
      <c r="AA295" s="122"/>
      <c r="AB295" s="122"/>
      <c r="AC295" s="122"/>
      <c r="AD295" s="122"/>
      <c r="AE295" s="122"/>
      <c r="AT295" s="105" t="s">
        <v>143</v>
      </c>
      <c r="AU295" s="105" t="s">
        <v>141</v>
      </c>
    </row>
    <row r="296" spans="1:65" s="128" customFormat="1" ht="16.5" customHeight="1" x14ac:dyDescent="0.2">
      <c r="A296" s="122"/>
      <c r="B296" s="123"/>
      <c r="C296" s="271" t="s">
        <v>504</v>
      </c>
      <c r="D296" s="271" t="s">
        <v>135</v>
      </c>
      <c r="E296" s="272" t="s">
        <v>505</v>
      </c>
      <c r="F296" s="273" t="s">
        <v>506</v>
      </c>
      <c r="G296" s="274" t="s">
        <v>138</v>
      </c>
      <c r="H296" s="275">
        <v>21.75</v>
      </c>
      <c r="I296" s="5"/>
      <c r="J296" s="276">
        <f>ROUND(I296*H296,2)</f>
        <v>0</v>
      </c>
      <c r="K296" s="273" t="s">
        <v>139</v>
      </c>
      <c r="L296" s="123"/>
      <c r="M296" s="277" t="s">
        <v>3</v>
      </c>
      <c r="N296" s="278" t="s">
        <v>48</v>
      </c>
      <c r="O296" s="165"/>
      <c r="P296" s="279">
        <f>O296*H296</f>
        <v>0</v>
      </c>
      <c r="Q296" s="279">
        <v>0</v>
      </c>
      <c r="R296" s="279">
        <f>Q296*H296</f>
        <v>0</v>
      </c>
      <c r="S296" s="279">
        <v>8.1500000000000003E-2</v>
      </c>
      <c r="T296" s="280">
        <f>S296*H296</f>
        <v>1.7726250000000001</v>
      </c>
      <c r="U296" s="122"/>
      <c r="V296" s="122"/>
      <c r="W296" s="122"/>
      <c r="X296" s="122"/>
      <c r="Y296" s="122"/>
      <c r="Z296" s="122"/>
      <c r="AA296" s="122"/>
      <c r="AB296" s="122"/>
      <c r="AC296" s="122"/>
      <c r="AD296" s="122"/>
      <c r="AE296" s="122"/>
      <c r="AR296" s="281" t="s">
        <v>188</v>
      </c>
      <c r="AT296" s="281" t="s">
        <v>135</v>
      </c>
      <c r="AU296" s="281" t="s">
        <v>141</v>
      </c>
      <c r="AY296" s="105" t="s">
        <v>132</v>
      </c>
      <c r="BE296" s="282">
        <f>IF(N296="základní",J296,0)</f>
        <v>0</v>
      </c>
      <c r="BF296" s="282">
        <f>IF(N296="snížená",J296,0)</f>
        <v>0</v>
      </c>
      <c r="BG296" s="282">
        <f>IF(N296="zákl. přenesená",J296,0)</f>
        <v>0</v>
      </c>
      <c r="BH296" s="282">
        <f>IF(N296="sníž. přenesená",J296,0)</f>
        <v>0</v>
      </c>
      <c r="BI296" s="282">
        <f>IF(N296="nulová",J296,0)</f>
        <v>0</v>
      </c>
      <c r="BJ296" s="105" t="s">
        <v>141</v>
      </c>
      <c r="BK296" s="282">
        <f>ROUND(I296*H296,2)</f>
        <v>0</v>
      </c>
      <c r="BL296" s="105" t="s">
        <v>188</v>
      </c>
      <c r="BM296" s="281" t="s">
        <v>507</v>
      </c>
    </row>
    <row r="297" spans="1:65" s="128" customFormat="1" ht="11.25" x14ac:dyDescent="0.2">
      <c r="A297" s="122"/>
      <c r="B297" s="123"/>
      <c r="C297" s="122"/>
      <c r="D297" s="283" t="s">
        <v>143</v>
      </c>
      <c r="E297" s="122"/>
      <c r="F297" s="284" t="s">
        <v>508</v>
      </c>
      <c r="G297" s="122"/>
      <c r="H297" s="122"/>
      <c r="I297" s="122"/>
      <c r="J297" s="122"/>
      <c r="K297" s="122"/>
      <c r="L297" s="123"/>
      <c r="M297" s="285"/>
      <c r="N297" s="286"/>
      <c r="O297" s="165"/>
      <c r="P297" s="165"/>
      <c r="Q297" s="165"/>
      <c r="R297" s="165"/>
      <c r="S297" s="165"/>
      <c r="T297" s="166"/>
      <c r="U297" s="122"/>
      <c r="V297" s="122"/>
      <c r="W297" s="122"/>
      <c r="X297" s="122"/>
      <c r="Y297" s="122"/>
      <c r="Z297" s="122"/>
      <c r="AA297" s="122"/>
      <c r="AB297" s="122"/>
      <c r="AC297" s="122"/>
      <c r="AD297" s="122"/>
      <c r="AE297" s="122"/>
      <c r="AT297" s="105" t="s">
        <v>143</v>
      </c>
      <c r="AU297" s="105" t="s">
        <v>141</v>
      </c>
    </row>
    <row r="298" spans="1:65" s="287" customFormat="1" ht="11.25" x14ac:dyDescent="0.2">
      <c r="B298" s="288"/>
      <c r="D298" s="289" t="s">
        <v>149</v>
      </c>
      <c r="E298" s="290" t="s">
        <v>3</v>
      </c>
      <c r="F298" s="291" t="s">
        <v>509</v>
      </c>
      <c r="H298" s="292">
        <v>6.16</v>
      </c>
      <c r="L298" s="288"/>
      <c r="M298" s="293"/>
      <c r="N298" s="294"/>
      <c r="O298" s="294"/>
      <c r="P298" s="294"/>
      <c r="Q298" s="294"/>
      <c r="R298" s="294"/>
      <c r="S298" s="294"/>
      <c r="T298" s="295"/>
      <c r="AT298" s="290" t="s">
        <v>149</v>
      </c>
      <c r="AU298" s="290" t="s">
        <v>141</v>
      </c>
      <c r="AV298" s="287" t="s">
        <v>141</v>
      </c>
      <c r="AW298" s="287" t="s">
        <v>37</v>
      </c>
      <c r="AX298" s="287" t="s">
        <v>76</v>
      </c>
      <c r="AY298" s="290" t="s">
        <v>132</v>
      </c>
    </row>
    <row r="299" spans="1:65" s="287" customFormat="1" ht="11.25" x14ac:dyDescent="0.2">
      <c r="B299" s="288"/>
      <c r="D299" s="289" t="s">
        <v>149</v>
      </c>
      <c r="E299" s="290" t="s">
        <v>3</v>
      </c>
      <c r="F299" s="291" t="s">
        <v>510</v>
      </c>
      <c r="H299" s="292">
        <v>9.3800000000000008</v>
      </c>
      <c r="L299" s="288"/>
      <c r="M299" s="293"/>
      <c r="N299" s="294"/>
      <c r="O299" s="294"/>
      <c r="P299" s="294"/>
      <c r="Q299" s="294"/>
      <c r="R299" s="294"/>
      <c r="S299" s="294"/>
      <c r="T299" s="295"/>
      <c r="AT299" s="290" t="s">
        <v>149</v>
      </c>
      <c r="AU299" s="290" t="s">
        <v>141</v>
      </c>
      <c r="AV299" s="287" t="s">
        <v>141</v>
      </c>
      <c r="AW299" s="287" t="s">
        <v>37</v>
      </c>
      <c r="AX299" s="287" t="s">
        <v>76</v>
      </c>
      <c r="AY299" s="290" t="s">
        <v>132</v>
      </c>
    </row>
    <row r="300" spans="1:65" s="287" customFormat="1" ht="11.25" x14ac:dyDescent="0.2">
      <c r="B300" s="288"/>
      <c r="D300" s="289" t="s">
        <v>149</v>
      </c>
      <c r="E300" s="290" t="s">
        <v>3</v>
      </c>
      <c r="F300" s="291" t="s">
        <v>511</v>
      </c>
      <c r="H300" s="292">
        <v>6.21</v>
      </c>
      <c r="L300" s="288"/>
      <c r="M300" s="293"/>
      <c r="N300" s="294"/>
      <c r="O300" s="294"/>
      <c r="P300" s="294"/>
      <c r="Q300" s="294"/>
      <c r="R300" s="294"/>
      <c r="S300" s="294"/>
      <c r="T300" s="295"/>
      <c r="AT300" s="290" t="s">
        <v>149</v>
      </c>
      <c r="AU300" s="290" t="s">
        <v>141</v>
      </c>
      <c r="AV300" s="287" t="s">
        <v>141</v>
      </c>
      <c r="AW300" s="287" t="s">
        <v>37</v>
      </c>
      <c r="AX300" s="287" t="s">
        <v>76</v>
      </c>
      <c r="AY300" s="290" t="s">
        <v>132</v>
      </c>
    </row>
    <row r="301" spans="1:65" s="296" customFormat="1" ht="11.25" x14ac:dyDescent="0.2">
      <c r="B301" s="297"/>
      <c r="D301" s="289" t="s">
        <v>149</v>
      </c>
      <c r="E301" s="298" t="s">
        <v>3</v>
      </c>
      <c r="F301" s="299" t="s">
        <v>155</v>
      </c>
      <c r="H301" s="300">
        <v>21.75</v>
      </c>
      <c r="L301" s="297"/>
      <c r="M301" s="301"/>
      <c r="N301" s="302"/>
      <c r="O301" s="302"/>
      <c r="P301" s="302"/>
      <c r="Q301" s="302"/>
      <c r="R301" s="302"/>
      <c r="S301" s="302"/>
      <c r="T301" s="303"/>
      <c r="AT301" s="298" t="s">
        <v>149</v>
      </c>
      <c r="AU301" s="298" t="s">
        <v>141</v>
      </c>
      <c r="AV301" s="296" t="s">
        <v>140</v>
      </c>
      <c r="AW301" s="296" t="s">
        <v>37</v>
      </c>
      <c r="AX301" s="296" t="s">
        <v>84</v>
      </c>
      <c r="AY301" s="298" t="s">
        <v>132</v>
      </c>
    </row>
    <row r="302" spans="1:65" s="128" customFormat="1" ht="24.2" customHeight="1" x14ac:dyDescent="0.2">
      <c r="A302" s="122"/>
      <c r="B302" s="123"/>
      <c r="C302" s="271" t="s">
        <v>512</v>
      </c>
      <c r="D302" s="271" t="s">
        <v>135</v>
      </c>
      <c r="E302" s="272" t="s">
        <v>513</v>
      </c>
      <c r="F302" s="273" t="s">
        <v>514</v>
      </c>
      <c r="G302" s="274" t="s">
        <v>209</v>
      </c>
      <c r="H302" s="275">
        <v>0.624</v>
      </c>
      <c r="I302" s="5"/>
      <c r="J302" s="276">
        <f>ROUND(I302*H302,2)</f>
        <v>0</v>
      </c>
      <c r="K302" s="273" t="s">
        <v>139</v>
      </c>
      <c r="L302" s="123"/>
      <c r="M302" s="277" t="s">
        <v>3</v>
      </c>
      <c r="N302" s="278" t="s">
        <v>48</v>
      </c>
      <c r="O302" s="165"/>
      <c r="P302" s="279">
        <f>O302*H302</f>
        <v>0</v>
      </c>
      <c r="Q302" s="279">
        <v>0</v>
      </c>
      <c r="R302" s="279">
        <f>Q302*H302</f>
        <v>0</v>
      </c>
      <c r="S302" s="279">
        <v>0</v>
      </c>
      <c r="T302" s="280">
        <f>S302*H302</f>
        <v>0</v>
      </c>
      <c r="U302" s="122"/>
      <c r="V302" s="122"/>
      <c r="W302" s="122"/>
      <c r="X302" s="122"/>
      <c r="Y302" s="122"/>
      <c r="Z302" s="122"/>
      <c r="AA302" s="122"/>
      <c r="AB302" s="122"/>
      <c r="AC302" s="122"/>
      <c r="AD302" s="122"/>
      <c r="AE302" s="122"/>
      <c r="AR302" s="281" t="s">
        <v>188</v>
      </c>
      <c r="AT302" s="281" t="s">
        <v>135</v>
      </c>
      <c r="AU302" s="281" t="s">
        <v>141</v>
      </c>
      <c r="AY302" s="105" t="s">
        <v>132</v>
      </c>
      <c r="BE302" s="282">
        <f>IF(N302="základní",J302,0)</f>
        <v>0</v>
      </c>
      <c r="BF302" s="282">
        <f>IF(N302="snížená",J302,0)</f>
        <v>0</v>
      </c>
      <c r="BG302" s="282">
        <f>IF(N302="zákl. přenesená",J302,0)</f>
        <v>0</v>
      </c>
      <c r="BH302" s="282">
        <f>IF(N302="sníž. přenesená",J302,0)</f>
        <v>0</v>
      </c>
      <c r="BI302" s="282">
        <f>IF(N302="nulová",J302,0)</f>
        <v>0</v>
      </c>
      <c r="BJ302" s="105" t="s">
        <v>141</v>
      </c>
      <c r="BK302" s="282">
        <f>ROUND(I302*H302,2)</f>
        <v>0</v>
      </c>
      <c r="BL302" s="105" t="s">
        <v>188</v>
      </c>
      <c r="BM302" s="281" t="s">
        <v>515</v>
      </c>
    </row>
    <row r="303" spans="1:65" s="128" customFormat="1" ht="11.25" x14ac:dyDescent="0.2">
      <c r="A303" s="122"/>
      <c r="B303" s="123"/>
      <c r="C303" s="122"/>
      <c r="D303" s="283" t="s">
        <v>143</v>
      </c>
      <c r="E303" s="122"/>
      <c r="F303" s="284" t="s">
        <v>516</v>
      </c>
      <c r="G303" s="122"/>
      <c r="H303" s="122"/>
      <c r="I303" s="122"/>
      <c r="J303" s="122"/>
      <c r="K303" s="122"/>
      <c r="L303" s="123"/>
      <c r="M303" s="285"/>
      <c r="N303" s="286"/>
      <c r="O303" s="165"/>
      <c r="P303" s="165"/>
      <c r="Q303" s="165"/>
      <c r="R303" s="165"/>
      <c r="S303" s="165"/>
      <c r="T303" s="166"/>
      <c r="U303" s="122"/>
      <c r="V303" s="122"/>
      <c r="W303" s="122"/>
      <c r="X303" s="122"/>
      <c r="Y303" s="122"/>
      <c r="Z303" s="122"/>
      <c r="AA303" s="122"/>
      <c r="AB303" s="122"/>
      <c r="AC303" s="122"/>
      <c r="AD303" s="122"/>
      <c r="AE303" s="122"/>
      <c r="AT303" s="105" t="s">
        <v>143</v>
      </c>
      <c r="AU303" s="105" t="s">
        <v>141</v>
      </c>
    </row>
    <row r="304" spans="1:65" s="258" customFormat="1" ht="22.9" customHeight="1" x14ac:dyDescent="0.2">
      <c r="B304" s="259"/>
      <c r="D304" s="260" t="s">
        <v>75</v>
      </c>
      <c r="E304" s="269" t="s">
        <v>517</v>
      </c>
      <c r="F304" s="269" t="s">
        <v>518</v>
      </c>
      <c r="J304" s="270">
        <f>BK304</f>
        <v>0</v>
      </c>
      <c r="L304" s="259"/>
      <c r="M304" s="263"/>
      <c r="N304" s="264"/>
      <c r="O304" s="264"/>
      <c r="P304" s="265">
        <f>SUM(P305:P326)</f>
        <v>0</v>
      </c>
      <c r="Q304" s="264"/>
      <c r="R304" s="265">
        <f>SUM(R305:R326)</f>
        <v>1.6927580000000001E-2</v>
      </c>
      <c r="S304" s="264"/>
      <c r="T304" s="266">
        <f>SUM(T305:T326)</f>
        <v>0</v>
      </c>
      <c r="AR304" s="260" t="s">
        <v>141</v>
      </c>
      <c r="AT304" s="267" t="s">
        <v>75</v>
      </c>
      <c r="AU304" s="267" t="s">
        <v>84</v>
      </c>
      <c r="AY304" s="260" t="s">
        <v>132</v>
      </c>
      <c r="BK304" s="268">
        <f>SUM(BK305:BK326)</f>
        <v>0</v>
      </c>
    </row>
    <row r="305" spans="1:65" s="128" customFormat="1" ht="16.5" customHeight="1" x14ac:dyDescent="0.2">
      <c r="A305" s="122"/>
      <c r="B305" s="123"/>
      <c r="C305" s="271" t="s">
        <v>519</v>
      </c>
      <c r="D305" s="271" t="s">
        <v>135</v>
      </c>
      <c r="E305" s="272" t="s">
        <v>520</v>
      </c>
      <c r="F305" s="273" t="s">
        <v>521</v>
      </c>
      <c r="G305" s="274" t="s">
        <v>138</v>
      </c>
      <c r="H305" s="275">
        <v>27.154</v>
      </c>
      <c r="I305" s="5"/>
      <c r="J305" s="276">
        <f>ROUND(I305*H305,2)</f>
        <v>0</v>
      </c>
      <c r="K305" s="273" t="s">
        <v>139</v>
      </c>
      <c r="L305" s="123"/>
      <c r="M305" s="277" t="s">
        <v>3</v>
      </c>
      <c r="N305" s="278" t="s">
        <v>48</v>
      </c>
      <c r="O305" s="165"/>
      <c r="P305" s="279">
        <f>O305*H305</f>
        <v>0</v>
      </c>
      <c r="Q305" s="279">
        <v>1.1E-4</v>
      </c>
      <c r="R305" s="279">
        <f>Q305*H305</f>
        <v>2.98694E-3</v>
      </c>
      <c r="S305" s="279">
        <v>0</v>
      </c>
      <c r="T305" s="280">
        <f>S305*H305</f>
        <v>0</v>
      </c>
      <c r="U305" s="122"/>
      <c r="V305" s="122"/>
      <c r="W305" s="122"/>
      <c r="X305" s="122"/>
      <c r="Y305" s="122"/>
      <c r="Z305" s="122"/>
      <c r="AA305" s="122"/>
      <c r="AB305" s="122"/>
      <c r="AC305" s="122"/>
      <c r="AD305" s="122"/>
      <c r="AE305" s="122"/>
      <c r="AR305" s="281" t="s">
        <v>188</v>
      </c>
      <c r="AT305" s="281" t="s">
        <v>135</v>
      </c>
      <c r="AU305" s="281" t="s">
        <v>141</v>
      </c>
      <c r="AY305" s="105" t="s">
        <v>132</v>
      </c>
      <c r="BE305" s="282">
        <f>IF(N305="základní",J305,0)</f>
        <v>0</v>
      </c>
      <c r="BF305" s="282">
        <f>IF(N305="snížená",J305,0)</f>
        <v>0</v>
      </c>
      <c r="BG305" s="282">
        <f>IF(N305="zákl. přenesená",J305,0)</f>
        <v>0</v>
      </c>
      <c r="BH305" s="282">
        <f>IF(N305="sníž. přenesená",J305,0)</f>
        <v>0</v>
      </c>
      <c r="BI305" s="282">
        <f>IF(N305="nulová",J305,0)</f>
        <v>0</v>
      </c>
      <c r="BJ305" s="105" t="s">
        <v>141</v>
      </c>
      <c r="BK305" s="282">
        <f>ROUND(I305*H305,2)</f>
        <v>0</v>
      </c>
      <c r="BL305" s="105" t="s">
        <v>188</v>
      </c>
      <c r="BM305" s="281" t="s">
        <v>522</v>
      </c>
    </row>
    <row r="306" spans="1:65" s="128" customFormat="1" ht="11.25" x14ac:dyDescent="0.2">
      <c r="A306" s="122"/>
      <c r="B306" s="123"/>
      <c r="C306" s="122"/>
      <c r="D306" s="283" t="s">
        <v>143</v>
      </c>
      <c r="E306" s="122"/>
      <c r="F306" s="284" t="s">
        <v>523</v>
      </c>
      <c r="G306" s="122"/>
      <c r="H306" s="122"/>
      <c r="I306" s="122"/>
      <c r="J306" s="122"/>
      <c r="K306" s="122"/>
      <c r="L306" s="123"/>
      <c r="M306" s="285"/>
      <c r="N306" s="286"/>
      <c r="O306" s="165"/>
      <c r="P306" s="165"/>
      <c r="Q306" s="165"/>
      <c r="R306" s="165"/>
      <c r="S306" s="165"/>
      <c r="T306" s="166"/>
      <c r="U306" s="122"/>
      <c r="V306" s="122"/>
      <c r="W306" s="122"/>
      <c r="X306" s="122"/>
      <c r="Y306" s="122"/>
      <c r="Z306" s="122"/>
      <c r="AA306" s="122"/>
      <c r="AB306" s="122"/>
      <c r="AC306" s="122"/>
      <c r="AD306" s="122"/>
      <c r="AE306" s="122"/>
      <c r="AT306" s="105" t="s">
        <v>143</v>
      </c>
      <c r="AU306" s="105" t="s">
        <v>141</v>
      </c>
    </row>
    <row r="307" spans="1:65" s="287" customFormat="1" ht="11.25" x14ac:dyDescent="0.2">
      <c r="B307" s="288"/>
      <c r="D307" s="289" t="s">
        <v>149</v>
      </c>
      <c r="E307" s="290" t="s">
        <v>3</v>
      </c>
      <c r="F307" s="291" t="s">
        <v>524</v>
      </c>
      <c r="H307" s="292">
        <v>3.1520000000000001</v>
      </c>
      <c r="L307" s="288"/>
      <c r="M307" s="293"/>
      <c r="N307" s="294"/>
      <c r="O307" s="294"/>
      <c r="P307" s="294"/>
      <c r="Q307" s="294"/>
      <c r="R307" s="294"/>
      <c r="S307" s="294"/>
      <c r="T307" s="295"/>
      <c r="AT307" s="290" t="s">
        <v>149</v>
      </c>
      <c r="AU307" s="290" t="s">
        <v>141</v>
      </c>
      <c r="AV307" s="287" t="s">
        <v>141</v>
      </c>
      <c r="AW307" s="287" t="s">
        <v>37</v>
      </c>
      <c r="AX307" s="287" t="s">
        <v>76</v>
      </c>
      <c r="AY307" s="290" t="s">
        <v>132</v>
      </c>
    </row>
    <row r="308" spans="1:65" s="287" customFormat="1" ht="11.25" x14ac:dyDescent="0.2">
      <c r="B308" s="288"/>
      <c r="D308" s="289" t="s">
        <v>149</v>
      </c>
      <c r="E308" s="290" t="s">
        <v>3</v>
      </c>
      <c r="F308" s="291" t="s">
        <v>525</v>
      </c>
      <c r="H308" s="292">
        <v>1.02</v>
      </c>
      <c r="L308" s="288"/>
      <c r="M308" s="293"/>
      <c r="N308" s="294"/>
      <c r="O308" s="294"/>
      <c r="P308" s="294"/>
      <c r="Q308" s="294"/>
      <c r="R308" s="294"/>
      <c r="S308" s="294"/>
      <c r="T308" s="295"/>
      <c r="AT308" s="290" t="s">
        <v>149</v>
      </c>
      <c r="AU308" s="290" t="s">
        <v>141</v>
      </c>
      <c r="AV308" s="287" t="s">
        <v>141</v>
      </c>
      <c r="AW308" s="287" t="s">
        <v>37</v>
      </c>
      <c r="AX308" s="287" t="s">
        <v>76</v>
      </c>
      <c r="AY308" s="290" t="s">
        <v>132</v>
      </c>
    </row>
    <row r="309" spans="1:65" s="313" customFormat="1" ht="11.25" x14ac:dyDescent="0.2">
      <c r="B309" s="314"/>
      <c r="D309" s="289" t="s">
        <v>149</v>
      </c>
      <c r="E309" s="315" t="s">
        <v>3</v>
      </c>
      <c r="F309" s="316" t="s">
        <v>526</v>
      </c>
      <c r="H309" s="317">
        <v>4.1719999999999997</v>
      </c>
      <c r="L309" s="314"/>
      <c r="M309" s="318"/>
      <c r="N309" s="319"/>
      <c r="O309" s="319"/>
      <c r="P309" s="319"/>
      <c r="Q309" s="319"/>
      <c r="R309" s="319"/>
      <c r="S309" s="319"/>
      <c r="T309" s="320"/>
      <c r="AT309" s="315" t="s">
        <v>149</v>
      </c>
      <c r="AU309" s="315" t="s">
        <v>141</v>
      </c>
      <c r="AV309" s="313" t="s">
        <v>156</v>
      </c>
      <c r="AW309" s="313" t="s">
        <v>37</v>
      </c>
      <c r="AX309" s="313" t="s">
        <v>76</v>
      </c>
      <c r="AY309" s="315" t="s">
        <v>132</v>
      </c>
    </row>
    <row r="310" spans="1:65" s="287" customFormat="1" ht="11.25" x14ac:dyDescent="0.2">
      <c r="B310" s="288"/>
      <c r="D310" s="289" t="s">
        <v>149</v>
      </c>
      <c r="E310" s="290" t="s">
        <v>3</v>
      </c>
      <c r="F310" s="291" t="s">
        <v>527</v>
      </c>
      <c r="H310" s="292">
        <v>2.476</v>
      </c>
      <c r="L310" s="288"/>
      <c r="M310" s="293"/>
      <c r="N310" s="294"/>
      <c r="O310" s="294"/>
      <c r="P310" s="294"/>
      <c r="Q310" s="294"/>
      <c r="R310" s="294"/>
      <c r="S310" s="294"/>
      <c r="T310" s="295"/>
      <c r="AT310" s="290" t="s">
        <v>149</v>
      </c>
      <c r="AU310" s="290" t="s">
        <v>141</v>
      </c>
      <c r="AV310" s="287" t="s">
        <v>141</v>
      </c>
      <c r="AW310" s="287" t="s">
        <v>37</v>
      </c>
      <c r="AX310" s="287" t="s">
        <v>76</v>
      </c>
      <c r="AY310" s="290" t="s">
        <v>132</v>
      </c>
    </row>
    <row r="311" spans="1:65" s="287" customFormat="1" ht="11.25" x14ac:dyDescent="0.2">
      <c r="B311" s="288"/>
      <c r="D311" s="289" t="s">
        <v>149</v>
      </c>
      <c r="E311" s="290" t="s">
        <v>3</v>
      </c>
      <c r="F311" s="291" t="s">
        <v>528</v>
      </c>
      <c r="H311" s="292">
        <v>2.04</v>
      </c>
      <c r="L311" s="288"/>
      <c r="M311" s="293"/>
      <c r="N311" s="294"/>
      <c r="O311" s="294"/>
      <c r="P311" s="294"/>
      <c r="Q311" s="294"/>
      <c r="R311" s="294"/>
      <c r="S311" s="294"/>
      <c r="T311" s="295"/>
      <c r="AT311" s="290" t="s">
        <v>149</v>
      </c>
      <c r="AU311" s="290" t="s">
        <v>141</v>
      </c>
      <c r="AV311" s="287" t="s">
        <v>141</v>
      </c>
      <c r="AW311" s="287" t="s">
        <v>37</v>
      </c>
      <c r="AX311" s="287" t="s">
        <v>76</v>
      </c>
      <c r="AY311" s="290" t="s">
        <v>132</v>
      </c>
    </row>
    <row r="312" spans="1:65" s="313" customFormat="1" ht="11.25" x14ac:dyDescent="0.2">
      <c r="B312" s="314"/>
      <c r="D312" s="289" t="s">
        <v>149</v>
      </c>
      <c r="E312" s="315" t="s">
        <v>3</v>
      </c>
      <c r="F312" s="316" t="s">
        <v>529</v>
      </c>
      <c r="H312" s="317">
        <v>4.516</v>
      </c>
      <c r="L312" s="314"/>
      <c r="M312" s="318"/>
      <c r="N312" s="319"/>
      <c r="O312" s="319"/>
      <c r="P312" s="319"/>
      <c r="Q312" s="319"/>
      <c r="R312" s="319"/>
      <c r="S312" s="319"/>
      <c r="T312" s="320"/>
      <c r="AT312" s="315" t="s">
        <v>149</v>
      </c>
      <c r="AU312" s="315" t="s">
        <v>141</v>
      </c>
      <c r="AV312" s="313" t="s">
        <v>156</v>
      </c>
      <c r="AW312" s="313" t="s">
        <v>37</v>
      </c>
      <c r="AX312" s="313" t="s">
        <v>76</v>
      </c>
      <c r="AY312" s="315" t="s">
        <v>132</v>
      </c>
    </row>
    <row r="313" spans="1:65" s="287" customFormat="1" ht="11.25" x14ac:dyDescent="0.2">
      <c r="B313" s="288"/>
      <c r="D313" s="289" t="s">
        <v>149</v>
      </c>
      <c r="E313" s="290" t="s">
        <v>3</v>
      </c>
      <c r="F313" s="291" t="s">
        <v>530</v>
      </c>
      <c r="H313" s="292">
        <v>5.1219999999999999</v>
      </c>
      <c r="L313" s="288"/>
      <c r="M313" s="293"/>
      <c r="N313" s="294"/>
      <c r="O313" s="294"/>
      <c r="P313" s="294"/>
      <c r="Q313" s="294"/>
      <c r="R313" s="294"/>
      <c r="S313" s="294"/>
      <c r="T313" s="295"/>
      <c r="AT313" s="290" t="s">
        <v>149</v>
      </c>
      <c r="AU313" s="290" t="s">
        <v>141</v>
      </c>
      <c r="AV313" s="287" t="s">
        <v>141</v>
      </c>
      <c r="AW313" s="287" t="s">
        <v>37</v>
      </c>
      <c r="AX313" s="287" t="s">
        <v>76</v>
      </c>
      <c r="AY313" s="290" t="s">
        <v>132</v>
      </c>
    </row>
    <row r="314" spans="1:65" s="287" customFormat="1" ht="11.25" x14ac:dyDescent="0.2">
      <c r="B314" s="288"/>
      <c r="D314" s="289" t="s">
        <v>149</v>
      </c>
      <c r="E314" s="290" t="s">
        <v>3</v>
      </c>
      <c r="F314" s="291" t="s">
        <v>531</v>
      </c>
      <c r="H314" s="292">
        <v>1.9039999999999999</v>
      </c>
      <c r="L314" s="288"/>
      <c r="M314" s="293"/>
      <c r="N314" s="294"/>
      <c r="O314" s="294"/>
      <c r="P314" s="294"/>
      <c r="Q314" s="294"/>
      <c r="R314" s="294"/>
      <c r="S314" s="294"/>
      <c r="T314" s="295"/>
      <c r="AT314" s="290" t="s">
        <v>149</v>
      </c>
      <c r="AU314" s="290" t="s">
        <v>141</v>
      </c>
      <c r="AV314" s="287" t="s">
        <v>141</v>
      </c>
      <c r="AW314" s="287" t="s">
        <v>37</v>
      </c>
      <c r="AX314" s="287" t="s">
        <v>76</v>
      </c>
      <c r="AY314" s="290" t="s">
        <v>132</v>
      </c>
    </row>
    <row r="315" spans="1:65" s="313" customFormat="1" ht="11.25" x14ac:dyDescent="0.2">
      <c r="B315" s="314"/>
      <c r="D315" s="289" t="s">
        <v>149</v>
      </c>
      <c r="E315" s="315" t="s">
        <v>3</v>
      </c>
      <c r="F315" s="316" t="s">
        <v>532</v>
      </c>
      <c r="H315" s="317">
        <v>7.0259999999999998</v>
      </c>
      <c r="L315" s="314"/>
      <c r="M315" s="318"/>
      <c r="N315" s="319"/>
      <c r="O315" s="319"/>
      <c r="P315" s="319"/>
      <c r="Q315" s="319"/>
      <c r="R315" s="319"/>
      <c r="S315" s="319"/>
      <c r="T315" s="320"/>
      <c r="AT315" s="315" t="s">
        <v>149</v>
      </c>
      <c r="AU315" s="315" t="s">
        <v>141</v>
      </c>
      <c r="AV315" s="313" t="s">
        <v>156</v>
      </c>
      <c r="AW315" s="313" t="s">
        <v>37</v>
      </c>
      <c r="AX315" s="313" t="s">
        <v>76</v>
      </c>
      <c r="AY315" s="315" t="s">
        <v>132</v>
      </c>
    </row>
    <row r="316" spans="1:65" s="287" customFormat="1" ht="11.25" x14ac:dyDescent="0.2">
      <c r="B316" s="288"/>
      <c r="D316" s="289" t="s">
        <v>149</v>
      </c>
      <c r="E316" s="290" t="s">
        <v>3</v>
      </c>
      <c r="F316" s="291" t="s">
        <v>533</v>
      </c>
      <c r="H316" s="292">
        <v>11.44</v>
      </c>
      <c r="L316" s="288"/>
      <c r="M316" s="293"/>
      <c r="N316" s="294"/>
      <c r="O316" s="294"/>
      <c r="P316" s="294"/>
      <c r="Q316" s="294"/>
      <c r="R316" s="294"/>
      <c r="S316" s="294"/>
      <c r="T316" s="295"/>
      <c r="AT316" s="290" t="s">
        <v>149</v>
      </c>
      <c r="AU316" s="290" t="s">
        <v>141</v>
      </c>
      <c r="AV316" s="287" t="s">
        <v>141</v>
      </c>
      <c r="AW316" s="287" t="s">
        <v>37</v>
      </c>
      <c r="AX316" s="287" t="s">
        <v>76</v>
      </c>
      <c r="AY316" s="290" t="s">
        <v>132</v>
      </c>
    </row>
    <row r="317" spans="1:65" s="313" customFormat="1" ht="11.25" x14ac:dyDescent="0.2">
      <c r="B317" s="314"/>
      <c r="D317" s="289" t="s">
        <v>149</v>
      </c>
      <c r="E317" s="315" t="s">
        <v>3</v>
      </c>
      <c r="F317" s="316" t="s">
        <v>534</v>
      </c>
      <c r="H317" s="317">
        <v>11.44</v>
      </c>
      <c r="L317" s="314"/>
      <c r="M317" s="318"/>
      <c r="N317" s="319"/>
      <c r="O317" s="319"/>
      <c r="P317" s="319"/>
      <c r="Q317" s="319"/>
      <c r="R317" s="319"/>
      <c r="S317" s="319"/>
      <c r="T317" s="320"/>
      <c r="AT317" s="315" t="s">
        <v>149</v>
      </c>
      <c r="AU317" s="315" t="s">
        <v>141</v>
      </c>
      <c r="AV317" s="313" t="s">
        <v>156</v>
      </c>
      <c r="AW317" s="313" t="s">
        <v>37</v>
      </c>
      <c r="AX317" s="313" t="s">
        <v>76</v>
      </c>
      <c r="AY317" s="315" t="s">
        <v>132</v>
      </c>
    </row>
    <row r="318" spans="1:65" s="296" customFormat="1" ht="11.25" x14ac:dyDescent="0.2">
      <c r="B318" s="297"/>
      <c r="D318" s="289" t="s">
        <v>149</v>
      </c>
      <c r="E318" s="298" t="s">
        <v>3</v>
      </c>
      <c r="F318" s="299" t="s">
        <v>155</v>
      </c>
      <c r="H318" s="300">
        <v>27.154</v>
      </c>
      <c r="L318" s="297"/>
      <c r="M318" s="301"/>
      <c r="N318" s="302"/>
      <c r="O318" s="302"/>
      <c r="P318" s="302"/>
      <c r="Q318" s="302"/>
      <c r="R318" s="302"/>
      <c r="S318" s="302"/>
      <c r="T318" s="303"/>
      <c r="AT318" s="298" t="s">
        <v>149</v>
      </c>
      <c r="AU318" s="298" t="s">
        <v>141</v>
      </c>
      <c r="AV318" s="296" t="s">
        <v>140</v>
      </c>
      <c r="AW318" s="296" t="s">
        <v>37</v>
      </c>
      <c r="AX318" s="296" t="s">
        <v>84</v>
      </c>
      <c r="AY318" s="298" t="s">
        <v>132</v>
      </c>
    </row>
    <row r="319" spans="1:65" s="128" customFormat="1" ht="16.5" customHeight="1" x14ac:dyDescent="0.2">
      <c r="A319" s="122"/>
      <c r="B319" s="123"/>
      <c r="C319" s="271" t="s">
        <v>535</v>
      </c>
      <c r="D319" s="271" t="s">
        <v>135</v>
      </c>
      <c r="E319" s="272" t="s">
        <v>536</v>
      </c>
      <c r="F319" s="273" t="s">
        <v>537</v>
      </c>
      <c r="G319" s="274" t="s">
        <v>138</v>
      </c>
      <c r="H319" s="275">
        <v>27.154</v>
      </c>
      <c r="I319" s="5"/>
      <c r="J319" s="276">
        <f>ROUND(I319*H319,2)</f>
        <v>0</v>
      </c>
      <c r="K319" s="273" t="s">
        <v>139</v>
      </c>
      <c r="L319" s="123"/>
      <c r="M319" s="277" t="s">
        <v>3</v>
      </c>
      <c r="N319" s="278" t="s">
        <v>48</v>
      </c>
      <c r="O319" s="165"/>
      <c r="P319" s="279">
        <f>O319*H319</f>
        <v>0</v>
      </c>
      <c r="Q319" s="279">
        <v>1.2999999999999999E-4</v>
      </c>
      <c r="R319" s="279">
        <f>Q319*H319</f>
        <v>3.5300199999999996E-3</v>
      </c>
      <c r="S319" s="279">
        <v>0</v>
      </c>
      <c r="T319" s="280">
        <f>S319*H319</f>
        <v>0</v>
      </c>
      <c r="U319" s="122"/>
      <c r="V319" s="122"/>
      <c r="W319" s="122"/>
      <c r="X319" s="122"/>
      <c r="Y319" s="122"/>
      <c r="Z319" s="122"/>
      <c r="AA319" s="122"/>
      <c r="AB319" s="122"/>
      <c r="AC319" s="122"/>
      <c r="AD319" s="122"/>
      <c r="AE319" s="122"/>
      <c r="AR319" s="281" t="s">
        <v>188</v>
      </c>
      <c r="AT319" s="281" t="s">
        <v>135</v>
      </c>
      <c r="AU319" s="281" t="s">
        <v>141</v>
      </c>
      <c r="AY319" s="105" t="s">
        <v>132</v>
      </c>
      <c r="BE319" s="282">
        <f>IF(N319="základní",J319,0)</f>
        <v>0</v>
      </c>
      <c r="BF319" s="282">
        <f>IF(N319="snížená",J319,0)</f>
        <v>0</v>
      </c>
      <c r="BG319" s="282">
        <f>IF(N319="zákl. přenesená",J319,0)</f>
        <v>0</v>
      </c>
      <c r="BH319" s="282">
        <f>IF(N319="sníž. přenesená",J319,0)</f>
        <v>0</v>
      </c>
      <c r="BI319" s="282">
        <f>IF(N319="nulová",J319,0)</f>
        <v>0</v>
      </c>
      <c r="BJ319" s="105" t="s">
        <v>141</v>
      </c>
      <c r="BK319" s="282">
        <f>ROUND(I319*H319,2)</f>
        <v>0</v>
      </c>
      <c r="BL319" s="105" t="s">
        <v>188</v>
      </c>
      <c r="BM319" s="281" t="s">
        <v>538</v>
      </c>
    </row>
    <row r="320" spans="1:65" s="128" customFormat="1" ht="11.25" x14ac:dyDescent="0.2">
      <c r="A320" s="122"/>
      <c r="B320" s="123"/>
      <c r="C320" s="122"/>
      <c r="D320" s="283" t="s">
        <v>143</v>
      </c>
      <c r="E320" s="122"/>
      <c r="F320" s="284" t="s">
        <v>539</v>
      </c>
      <c r="G320" s="122"/>
      <c r="H320" s="122"/>
      <c r="I320" s="122"/>
      <c r="J320" s="122"/>
      <c r="K320" s="122"/>
      <c r="L320" s="123"/>
      <c r="M320" s="285"/>
      <c r="N320" s="286"/>
      <c r="O320" s="165"/>
      <c r="P320" s="165"/>
      <c r="Q320" s="165"/>
      <c r="R320" s="165"/>
      <c r="S320" s="165"/>
      <c r="T320" s="166"/>
      <c r="U320" s="122"/>
      <c r="V320" s="122"/>
      <c r="W320" s="122"/>
      <c r="X320" s="122"/>
      <c r="Y320" s="122"/>
      <c r="Z320" s="122"/>
      <c r="AA320" s="122"/>
      <c r="AB320" s="122"/>
      <c r="AC320" s="122"/>
      <c r="AD320" s="122"/>
      <c r="AE320" s="122"/>
      <c r="AT320" s="105" t="s">
        <v>143</v>
      </c>
      <c r="AU320" s="105" t="s">
        <v>141</v>
      </c>
    </row>
    <row r="321" spans="1:65" s="128" customFormat="1" ht="16.5" customHeight="1" x14ac:dyDescent="0.2">
      <c r="A321" s="122"/>
      <c r="B321" s="123"/>
      <c r="C321" s="271" t="s">
        <v>540</v>
      </c>
      <c r="D321" s="271" t="s">
        <v>135</v>
      </c>
      <c r="E321" s="272" t="s">
        <v>541</v>
      </c>
      <c r="F321" s="273" t="s">
        <v>542</v>
      </c>
      <c r="G321" s="274" t="s">
        <v>138</v>
      </c>
      <c r="H321" s="275">
        <v>27.154</v>
      </c>
      <c r="I321" s="5"/>
      <c r="J321" s="276">
        <f>ROUND(I321*H321,2)</f>
        <v>0</v>
      </c>
      <c r="K321" s="273" t="s">
        <v>3</v>
      </c>
      <c r="L321" s="123"/>
      <c r="M321" s="277" t="s">
        <v>3</v>
      </c>
      <c r="N321" s="278" t="s">
        <v>48</v>
      </c>
      <c r="O321" s="165"/>
      <c r="P321" s="279">
        <f>O321*H321</f>
        <v>0</v>
      </c>
      <c r="Q321" s="279">
        <v>1.2E-4</v>
      </c>
      <c r="R321" s="279">
        <f>Q321*H321</f>
        <v>3.2584800000000002E-3</v>
      </c>
      <c r="S321" s="279">
        <v>0</v>
      </c>
      <c r="T321" s="280">
        <f>S321*H321</f>
        <v>0</v>
      </c>
      <c r="U321" s="122"/>
      <c r="V321" s="122"/>
      <c r="W321" s="122"/>
      <c r="X321" s="122"/>
      <c r="Y321" s="122"/>
      <c r="Z321" s="122"/>
      <c r="AA321" s="122"/>
      <c r="AB321" s="122"/>
      <c r="AC321" s="122"/>
      <c r="AD321" s="122"/>
      <c r="AE321" s="122"/>
      <c r="AR321" s="281" t="s">
        <v>188</v>
      </c>
      <c r="AT321" s="281" t="s">
        <v>135</v>
      </c>
      <c r="AU321" s="281" t="s">
        <v>141</v>
      </c>
      <c r="AY321" s="105" t="s">
        <v>132</v>
      </c>
      <c r="BE321" s="282">
        <f>IF(N321="základní",J321,0)</f>
        <v>0</v>
      </c>
      <c r="BF321" s="282">
        <f>IF(N321="snížená",J321,0)</f>
        <v>0</v>
      </c>
      <c r="BG321" s="282">
        <f>IF(N321="zákl. přenesená",J321,0)</f>
        <v>0</v>
      </c>
      <c r="BH321" s="282">
        <f>IF(N321="sníž. přenesená",J321,0)</f>
        <v>0</v>
      </c>
      <c r="BI321" s="282">
        <f>IF(N321="nulová",J321,0)</f>
        <v>0</v>
      </c>
      <c r="BJ321" s="105" t="s">
        <v>141</v>
      </c>
      <c r="BK321" s="282">
        <f>ROUND(I321*H321,2)</f>
        <v>0</v>
      </c>
      <c r="BL321" s="105" t="s">
        <v>188</v>
      </c>
      <c r="BM321" s="281" t="s">
        <v>543</v>
      </c>
    </row>
    <row r="322" spans="1:65" s="128" customFormat="1" ht="24.2" customHeight="1" x14ac:dyDescent="0.2">
      <c r="A322" s="122"/>
      <c r="B322" s="123"/>
      <c r="C322" s="271" t="s">
        <v>544</v>
      </c>
      <c r="D322" s="271" t="s">
        <v>135</v>
      </c>
      <c r="E322" s="272" t="s">
        <v>545</v>
      </c>
      <c r="F322" s="273" t="s">
        <v>546</v>
      </c>
      <c r="G322" s="274" t="s">
        <v>138</v>
      </c>
      <c r="H322" s="275">
        <v>27.154</v>
      </c>
      <c r="I322" s="5"/>
      <c r="J322" s="276">
        <f>ROUND(I322*H322,2)</f>
        <v>0</v>
      </c>
      <c r="K322" s="273" t="s">
        <v>139</v>
      </c>
      <c r="L322" s="123"/>
      <c r="M322" s="277" t="s">
        <v>3</v>
      </c>
      <c r="N322" s="278" t="s">
        <v>48</v>
      </c>
      <c r="O322" s="165"/>
      <c r="P322" s="279">
        <f>O322*H322</f>
        <v>0</v>
      </c>
      <c r="Q322" s="279">
        <v>1.1E-4</v>
      </c>
      <c r="R322" s="279">
        <f>Q322*H322</f>
        <v>2.98694E-3</v>
      </c>
      <c r="S322" s="279">
        <v>0</v>
      </c>
      <c r="T322" s="280">
        <f>S322*H322</f>
        <v>0</v>
      </c>
      <c r="U322" s="122"/>
      <c r="V322" s="122"/>
      <c r="W322" s="122"/>
      <c r="X322" s="122"/>
      <c r="Y322" s="122"/>
      <c r="Z322" s="122"/>
      <c r="AA322" s="122"/>
      <c r="AB322" s="122"/>
      <c r="AC322" s="122"/>
      <c r="AD322" s="122"/>
      <c r="AE322" s="122"/>
      <c r="AR322" s="281" t="s">
        <v>188</v>
      </c>
      <c r="AT322" s="281" t="s">
        <v>135</v>
      </c>
      <c r="AU322" s="281" t="s">
        <v>141</v>
      </c>
      <c r="AY322" s="105" t="s">
        <v>132</v>
      </c>
      <c r="BE322" s="282">
        <f>IF(N322="základní",J322,0)</f>
        <v>0</v>
      </c>
      <c r="BF322" s="282">
        <f>IF(N322="snížená",J322,0)</f>
        <v>0</v>
      </c>
      <c r="BG322" s="282">
        <f>IF(N322="zákl. přenesená",J322,0)</f>
        <v>0</v>
      </c>
      <c r="BH322" s="282">
        <f>IF(N322="sníž. přenesená",J322,0)</f>
        <v>0</v>
      </c>
      <c r="BI322" s="282">
        <f>IF(N322="nulová",J322,0)</f>
        <v>0</v>
      </c>
      <c r="BJ322" s="105" t="s">
        <v>141</v>
      </c>
      <c r="BK322" s="282">
        <f>ROUND(I322*H322,2)</f>
        <v>0</v>
      </c>
      <c r="BL322" s="105" t="s">
        <v>188</v>
      </c>
      <c r="BM322" s="281" t="s">
        <v>547</v>
      </c>
    </row>
    <row r="323" spans="1:65" s="128" customFormat="1" ht="11.25" x14ac:dyDescent="0.2">
      <c r="A323" s="122"/>
      <c r="B323" s="123"/>
      <c r="C323" s="122"/>
      <c r="D323" s="283" t="s">
        <v>143</v>
      </c>
      <c r="E323" s="122"/>
      <c r="F323" s="284" t="s">
        <v>548</v>
      </c>
      <c r="G323" s="122"/>
      <c r="H323" s="122"/>
      <c r="I323" s="122"/>
      <c r="J323" s="122"/>
      <c r="K323" s="122"/>
      <c r="L323" s="123"/>
      <c r="M323" s="285"/>
      <c r="N323" s="286"/>
      <c r="O323" s="165"/>
      <c r="P323" s="165"/>
      <c r="Q323" s="165"/>
      <c r="R323" s="165"/>
      <c r="S323" s="165"/>
      <c r="T323" s="166"/>
      <c r="U323" s="122"/>
      <c r="V323" s="122"/>
      <c r="W323" s="122"/>
      <c r="X323" s="122"/>
      <c r="Y323" s="122"/>
      <c r="Z323" s="122"/>
      <c r="AA323" s="122"/>
      <c r="AB323" s="122"/>
      <c r="AC323" s="122"/>
      <c r="AD323" s="122"/>
      <c r="AE323" s="122"/>
      <c r="AT323" s="105" t="s">
        <v>143</v>
      </c>
      <c r="AU323" s="105" t="s">
        <v>141</v>
      </c>
    </row>
    <row r="324" spans="1:65" s="128" customFormat="1" ht="24.2" customHeight="1" x14ac:dyDescent="0.2">
      <c r="A324" s="122"/>
      <c r="B324" s="123"/>
      <c r="C324" s="271" t="s">
        <v>549</v>
      </c>
      <c r="D324" s="271" t="s">
        <v>135</v>
      </c>
      <c r="E324" s="272" t="s">
        <v>550</v>
      </c>
      <c r="F324" s="273" t="s">
        <v>551</v>
      </c>
      <c r="G324" s="274" t="s">
        <v>138</v>
      </c>
      <c r="H324" s="275">
        <v>11.57</v>
      </c>
      <c r="I324" s="5"/>
      <c r="J324" s="276">
        <f>ROUND(I324*H324,2)</f>
        <v>0</v>
      </c>
      <c r="K324" s="273" t="s">
        <v>139</v>
      </c>
      <c r="L324" s="123"/>
      <c r="M324" s="277" t="s">
        <v>3</v>
      </c>
      <c r="N324" s="278" t="s">
        <v>48</v>
      </c>
      <c r="O324" s="165"/>
      <c r="P324" s="279">
        <f>O324*H324</f>
        <v>0</v>
      </c>
      <c r="Q324" s="279">
        <v>3.6000000000000002E-4</v>
      </c>
      <c r="R324" s="279">
        <f>Q324*H324</f>
        <v>4.1652E-3</v>
      </c>
      <c r="S324" s="279">
        <v>0</v>
      </c>
      <c r="T324" s="280">
        <f>S324*H324</f>
        <v>0</v>
      </c>
      <c r="U324" s="122"/>
      <c r="V324" s="122"/>
      <c r="W324" s="122"/>
      <c r="X324" s="122"/>
      <c r="Y324" s="122"/>
      <c r="Z324" s="122"/>
      <c r="AA324" s="122"/>
      <c r="AB324" s="122"/>
      <c r="AC324" s="122"/>
      <c r="AD324" s="122"/>
      <c r="AE324" s="122"/>
      <c r="AR324" s="281" t="s">
        <v>188</v>
      </c>
      <c r="AT324" s="281" t="s">
        <v>135</v>
      </c>
      <c r="AU324" s="281" t="s">
        <v>141</v>
      </c>
      <c r="AY324" s="105" t="s">
        <v>132</v>
      </c>
      <c r="BE324" s="282">
        <f>IF(N324="základní",J324,0)</f>
        <v>0</v>
      </c>
      <c r="BF324" s="282">
        <f>IF(N324="snížená",J324,0)</f>
        <v>0</v>
      </c>
      <c r="BG324" s="282">
        <f>IF(N324="zákl. přenesená",J324,0)</f>
        <v>0</v>
      </c>
      <c r="BH324" s="282">
        <f>IF(N324="sníž. přenesená",J324,0)</f>
        <v>0</v>
      </c>
      <c r="BI324" s="282">
        <f>IF(N324="nulová",J324,0)</f>
        <v>0</v>
      </c>
      <c r="BJ324" s="105" t="s">
        <v>141</v>
      </c>
      <c r="BK324" s="282">
        <f>ROUND(I324*H324,2)</f>
        <v>0</v>
      </c>
      <c r="BL324" s="105" t="s">
        <v>188</v>
      </c>
      <c r="BM324" s="281" t="s">
        <v>552</v>
      </c>
    </row>
    <row r="325" spans="1:65" s="128" customFormat="1" ht="11.25" x14ac:dyDescent="0.2">
      <c r="A325" s="122"/>
      <c r="B325" s="123"/>
      <c r="C325" s="122"/>
      <c r="D325" s="283" t="s">
        <v>143</v>
      </c>
      <c r="E325" s="122"/>
      <c r="F325" s="284" t="s">
        <v>553</v>
      </c>
      <c r="G325" s="122"/>
      <c r="H325" s="122"/>
      <c r="I325" s="122"/>
      <c r="J325" s="122"/>
      <c r="K325" s="122"/>
      <c r="L325" s="123"/>
      <c r="M325" s="285"/>
      <c r="N325" s="286"/>
      <c r="O325" s="165"/>
      <c r="P325" s="165"/>
      <c r="Q325" s="165"/>
      <c r="R325" s="165"/>
      <c r="S325" s="165"/>
      <c r="T325" s="166"/>
      <c r="U325" s="122"/>
      <c r="V325" s="122"/>
      <c r="W325" s="122"/>
      <c r="X325" s="122"/>
      <c r="Y325" s="122"/>
      <c r="Z325" s="122"/>
      <c r="AA325" s="122"/>
      <c r="AB325" s="122"/>
      <c r="AC325" s="122"/>
      <c r="AD325" s="122"/>
      <c r="AE325" s="122"/>
      <c r="AT325" s="105" t="s">
        <v>143</v>
      </c>
      <c r="AU325" s="105" t="s">
        <v>141</v>
      </c>
    </row>
    <row r="326" spans="1:65" s="287" customFormat="1" ht="11.25" x14ac:dyDescent="0.2">
      <c r="B326" s="288"/>
      <c r="D326" s="289" t="s">
        <v>149</v>
      </c>
      <c r="E326" s="290" t="s">
        <v>3</v>
      </c>
      <c r="F326" s="291" t="s">
        <v>151</v>
      </c>
      <c r="H326" s="292">
        <v>11.57</v>
      </c>
      <c r="L326" s="288"/>
      <c r="M326" s="293"/>
      <c r="N326" s="294"/>
      <c r="O326" s="294"/>
      <c r="P326" s="294"/>
      <c r="Q326" s="294"/>
      <c r="R326" s="294"/>
      <c r="S326" s="294"/>
      <c r="T326" s="295"/>
      <c r="AT326" s="290" t="s">
        <v>149</v>
      </c>
      <c r="AU326" s="290" t="s">
        <v>141</v>
      </c>
      <c r="AV326" s="287" t="s">
        <v>141</v>
      </c>
      <c r="AW326" s="287" t="s">
        <v>37</v>
      </c>
      <c r="AX326" s="287" t="s">
        <v>84</v>
      </c>
      <c r="AY326" s="290" t="s">
        <v>132</v>
      </c>
    </row>
    <row r="327" spans="1:65" s="258" customFormat="1" ht="22.9" customHeight="1" x14ac:dyDescent="0.2">
      <c r="B327" s="259"/>
      <c r="D327" s="260" t="s">
        <v>75</v>
      </c>
      <c r="E327" s="269" t="s">
        <v>554</v>
      </c>
      <c r="F327" s="269" t="s">
        <v>555</v>
      </c>
      <c r="J327" s="270">
        <f>BK327</f>
        <v>0</v>
      </c>
      <c r="L327" s="259"/>
      <c r="M327" s="263"/>
      <c r="N327" s="264"/>
      <c r="O327" s="264"/>
      <c r="P327" s="265">
        <f>SUM(P328:P337)</f>
        <v>0</v>
      </c>
      <c r="Q327" s="264"/>
      <c r="R327" s="265">
        <f>SUM(R328:R337)</f>
        <v>2.7403479999999997E-2</v>
      </c>
      <c r="S327" s="264"/>
      <c r="T327" s="266">
        <f>SUM(T328:T337)</f>
        <v>0</v>
      </c>
      <c r="AR327" s="260" t="s">
        <v>141</v>
      </c>
      <c r="AT327" s="267" t="s">
        <v>75</v>
      </c>
      <c r="AU327" s="267" t="s">
        <v>84</v>
      </c>
      <c r="AY327" s="260" t="s">
        <v>132</v>
      </c>
      <c r="BK327" s="268">
        <f>SUM(BK328:BK337)</f>
        <v>0</v>
      </c>
    </row>
    <row r="328" spans="1:65" s="128" customFormat="1" ht="16.5" customHeight="1" x14ac:dyDescent="0.2">
      <c r="A328" s="122"/>
      <c r="B328" s="123"/>
      <c r="C328" s="271" t="s">
        <v>556</v>
      </c>
      <c r="D328" s="271" t="s">
        <v>135</v>
      </c>
      <c r="E328" s="272" t="s">
        <v>557</v>
      </c>
      <c r="F328" s="273" t="s">
        <v>558</v>
      </c>
      <c r="G328" s="274" t="s">
        <v>138</v>
      </c>
      <c r="H328" s="275">
        <v>105.398</v>
      </c>
      <c r="I328" s="5"/>
      <c r="J328" s="276">
        <f>ROUND(I328*H328,2)</f>
        <v>0</v>
      </c>
      <c r="K328" s="273" t="s">
        <v>139</v>
      </c>
      <c r="L328" s="123"/>
      <c r="M328" s="277" t="s">
        <v>3</v>
      </c>
      <c r="N328" s="278" t="s">
        <v>48</v>
      </c>
      <c r="O328" s="165"/>
      <c r="P328" s="279">
        <f>O328*H328</f>
        <v>0</v>
      </c>
      <c r="Q328" s="279">
        <v>0</v>
      </c>
      <c r="R328" s="279">
        <f>Q328*H328</f>
        <v>0</v>
      </c>
      <c r="S328" s="279">
        <v>0</v>
      </c>
      <c r="T328" s="280">
        <f>S328*H328</f>
        <v>0</v>
      </c>
      <c r="U328" s="122"/>
      <c r="V328" s="122"/>
      <c r="W328" s="122"/>
      <c r="X328" s="122"/>
      <c r="Y328" s="122"/>
      <c r="Z328" s="122"/>
      <c r="AA328" s="122"/>
      <c r="AB328" s="122"/>
      <c r="AC328" s="122"/>
      <c r="AD328" s="122"/>
      <c r="AE328" s="122"/>
      <c r="AR328" s="281" t="s">
        <v>188</v>
      </c>
      <c r="AT328" s="281" t="s">
        <v>135</v>
      </c>
      <c r="AU328" s="281" t="s">
        <v>141</v>
      </c>
      <c r="AY328" s="105" t="s">
        <v>132</v>
      </c>
      <c r="BE328" s="282">
        <f>IF(N328="základní",J328,0)</f>
        <v>0</v>
      </c>
      <c r="BF328" s="282">
        <f>IF(N328="snížená",J328,0)</f>
        <v>0</v>
      </c>
      <c r="BG328" s="282">
        <f>IF(N328="zákl. přenesená",J328,0)</f>
        <v>0</v>
      </c>
      <c r="BH328" s="282">
        <f>IF(N328="sníž. přenesená",J328,0)</f>
        <v>0</v>
      </c>
      <c r="BI328" s="282">
        <f>IF(N328="nulová",J328,0)</f>
        <v>0</v>
      </c>
      <c r="BJ328" s="105" t="s">
        <v>141</v>
      </c>
      <c r="BK328" s="282">
        <f>ROUND(I328*H328,2)</f>
        <v>0</v>
      </c>
      <c r="BL328" s="105" t="s">
        <v>188</v>
      </c>
      <c r="BM328" s="281" t="s">
        <v>559</v>
      </c>
    </row>
    <row r="329" spans="1:65" s="128" customFormat="1" ht="11.25" x14ac:dyDescent="0.2">
      <c r="A329" s="122"/>
      <c r="B329" s="123"/>
      <c r="C329" s="122"/>
      <c r="D329" s="283" t="s">
        <v>143</v>
      </c>
      <c r="E329" s="122"/>
      <c r="F329" s="284" t="s">
        <v>560</v>
      </c>
      <c r="G329" s="122"/>
      <c r="H329" s="122"/>
      <c r="I329" s="122"/>
      <c r="J329" s="122"/>
      <c r="K329" s="122"/>
      <c r="L329" s="123"/>
      <c r="M329" s="285"/>
      <c r="N329" s="286"/>
      <c r="O329" s="165"/>
      <c r="P329" s="165"/>
      <c r="Q329" s="165"/>
      <c r="R329" s="165"/>
      <c r="S329" s="165"/>
      <c r="T329" s="166"/>
      <c r="U329" s="122"/>
      <c r="V329" s="122"/>
      <c r="W329" s="122"/>
      <c r="X329" s="122"/>
      <c r="Y329" s="122"/>
      <c r="Z329" s="122"/>
      <c r="AA329" s="122"/>
      <c r="AB329" s="122"/>
      <c r="AC329" s="122"/>
      <c r="AD329" s="122"/>
      <c r="AE329" s="122"/>
      <c r="AT329" s="105" t="s">
        <v>143</v>
      </c>
      <c r="AU329" s="105" t="s">
        <v>141</v>
      </c>
    </row>
    <row r="330" spans="1:65" s="287" customFormat="1" ht="11.25" x14ac:dyDescent="0.2">
      <c r="B330" s="288"/>
      <c r="D330" s="289" t="s">
        <v>149</v>
      </c>
      <c r="E330" s="290" t="s">
        <v>3</v>
      </c>
      <c r="F330" s="291" t="s">
        <v>150</v>
      </c>
      <c r="H330" s="292">
        <v>15.23</v>
      </c>
      <c r="L330" s="288"/>
      <c r="M330" s="293"/>
      <c r="N330" s="294"/>
      <c r="O330" s="294"/>
      <c r="P330" s="294"/>
      <c r="Q330" s="294"/>
      <c r="R330" s="294"/>
      <c r="S330" s="294"/>
      <c r="T330" s="295"/>
      <c r="AT330" s="290" t="s">
        <v>149</v>
      </c>
      <c r="AU330" s="290" t="s">
        <v>141</v>
      </c>
      <c r="AV330" s="287" t="s">
        <v>141</v>
      </c>
      <c r="AW330" s="287" t="s">
        <v>37</v>
      </c>
      <c r="AX330" s="287" t="s">
        <v>76</v>
      </c>
      <c r="AY330" s="290" t="s">
        <v>132</v>
      </c>
    </row>
    <row r="331" spans="1:65" s="287" customFormat="1" ht="11.25" x14ac:dyDescent="0.2">
      <c r="B331" s="288"/>
      <c r="D331" s="289" t="s">
        <v>149</v>
      </c>
      <c r="E331" s="290" t="s">
        <v>3</v>
      </c>
      <c r="F331" s="291" t="s">
        <v>151</v>
      </c>
      <c r="H331" s="292">
        <v>11.57</v>
      </c>
      <c r="L331" s="288"/>
      <c r="M331" s="293"/>
      <c r="N331" s="294"/>
      <c r="O331" s="294"/>
      <c r="P331" s="294"/>
      <c r="Q331" s="294"/>
      <c r="R331" s="294"/>
      <c r="S331" s="294"/>
      <c r="T331" s="295"/>
      <c r="AT331" s="290" t="s">
        <v>149</v>
      </c>
      <c r="AU331" s="290" t="s">
        <v>141</v>
      </c>
      <c r="AV331" s="287" t="s">
        <v>141</v>
      </c>
      <c r="AW331" s="287" t="s">
        <v>37</v>
      </c>
      <c r="AX331" s="287" t="s">
        <v>76</v>
      </c>
      <c r="AY331" s="290" t="s">
        <v>132</v>
      </c>
    </row>
    <row r="332" spans="1:65" s="287" customFormat="1" ht="11.25" x14ac:dyDescent="0.2">
      <c r="B332" s="288"/>
      <c r="D332" s="289" t="s">
        <v>149</v>
      </c>
      <c r="E332" s="290" t="s">
        <v>3</v>
      </c>
      <c r="F332" s="291" t="s">
        <v>152</v>
      </c>
      <c r="H332" s="292">
        <v>3.34</v>
      </c>
      <c r="L332" s="288"/>
      <c r="M332" s="293"/>
      <c r="N332" s="294"/>
      <c r="O332" s="294"/>
      <c r="P332" s="294"/>
      <c r="Q332" s="294"/>
      <c r="R332" s="294"/>
      <c r="S332" s="294"/>
      <c r="T332" s="295"/>
      <c r="AT332" s="290" t="s">
        <v>149</v>
      </c>
      <c r="AU332" s="290" t="s">
        <v>141</v>
      </c>
      <c r="AV332" s="287" t="s">
        <v>141</v>
      </c>
      <c r="AW332" s="287" t="s">
        <v>37</v>
      </c>
      <c r="AX332" s="287" t="s">
        <v>76</v>
      </c>
      <c r="AY332" s="290" t="s">
        <v>132</v>
      </c>
    </row>
    <row r="333" spans="1:65" s="287" customFormat="1" ht="11.25" x14ac:dyDescent="0.2">
      <c r="B333" s="288"/>
      <c r="D333" s="289" t="s">
        <v>149</v>
      </c>
      <c r="E333" s="290" t="s">
        <v>3</v>
      </c>
      <c r="F333" s="291" t="s">
        <v>153</v>
      </c>
      <c r="H333" s="292">
        <v>45.758000000000003</v>
      </c>
      <c r="L333" s="288"/>
      <c r="M333" s="293"/>
      <c r="N333" s="294"/>
      <c r="O333" s="294"/>
      <c r="P333" s="294"/>
      <c r="Q333" s="294"/>
      <c r="R333" s="294"/>
      <c r="S333" s="294"/>
      <c r="T333" s="295"/>
      <c r="AT333" s="290" t="s">
        <v>149</v>
      </c>
      <c r="AU333" s="290" t="s">
        <v>141</v>
      </c>
      <c r="AV333" s="287" t="s">
        <v>141</v>
      </c>
      <c r="AW333" s="287" t="s">
        <v>37</v>
      </c>
      <c r="AX333" s="287" t="s">
        <v>76</v>
      </c>
      <c r="AY333" s="290" t="s">
        <v>132</v>
      </c>
    </row>
    <row r="334" spans="1:65" s="287" customFormat="1" ht="11.25" x14ac:dyDescent="0.2">
      <c r="B334" s="288"/>
      <c r="D334" s="289" t="s">
        <v>149</v>
      </c>
      <c r="E334" s="290" t="s">
        <v>3</v>
      </c>
      <c r="F334" s="291" t="s">
        <v>154</v>
      </c>
      <c r="H334" s="292">
        <v>29.5</v>
      </c>
      <c r="L334" s="288"/>
      <c r="M334" s="293"/>
      <c r="N334" s="294"/>
      <c r="O334" s="294"/>
      <c r="P334" s="294"/>
      <c r="Q334" s="294"/>
      <c r="R334" s="294"/>
      <c r="S334" s="294"/>
      <c r="T334" s="295"/>
      <c r="AT334" s="290" t="s">
        <v>149</v>
      </c>
      <c r="AU334" s="290" t="s">
        <v>141</v>
      </c>
      <c r="AV334" s="287" t="s">
        <v>141</v>
      </c>
      <c r="AW334" s="287" t="s">
        <v>37</v>
      </c>
      <c r="AX334" s="287" t="s">
        <v>76</v>
      </c>
      <c r="AY334" s="290" t="s">
        <v>132</v>
      </c>
    </row>
    <row r="335" spans="1:65" s="296" customFormat="1" ht="11.25" x14ac:dyDescent="0.2">
      <c r="B335" s="297"/>
      <c r="D335" s="289" t="s">
        <v>149</v>
      </c>
      <c r="E335" s="298" t="s">
        <v>3</v>
      </c>
      <c r="F335" s="299" t="s">
        <v>155</v>
      </c>
      <c r="H335" s="300">
        <v>105.398</v>
      </c>
      <c r="L335" s="297"/>
      <c r="M335" s="301"/>
      <c r="N335" s="302"/>
      <c r="O335" s="302"/>
      <c r="P335" s="302"/>
      <c r="Q335" s="302"/>
      <c r="R335" s="302"/>
      <c r="S335" s="302"/>
      <c r="T335" s="303"/>
      <c r="AT335" s="298" t="s">
        <v>149</v>
      </c>
      <c r="AU335" s="298" t="s">
        <v>141</v>
      </c>
      <c r="AV335" s="296" t="s">
        <v>140</v>
      </c>
      <c r="AW335" s="296" t="s">
        <v>37</v>
      </c>
      <c r="AX335" s="296" t="s">
        <v>84</v>
      </c>
      <c r="AY335" s="298" t="s">
        <v>132</v>
      </c>
    </row>
    <row r="336" spans="1:65" s="128" customFormat="1" ht="24.2" customHeight="1" x14ac:dyDescent="0.2">
      <c r="A336" s="122"/>
      <c r="B336" s="123"/>
      <c r="C336" s="271" t="s">
        <v>561</v>
      </c>
      <c r="D336" s="271" t="s">
        <v>135</v>
      </c>
      <c r="E336" s="272" t="s">
        <v>562</v>
      </c>
      <c r="F336" s="273" t="s">
        <v>563</v>
      </c>
      <c r="G336" s="274" t="s">
        <v>138</v>
      </c>
      <c r="H336" s="275">
        <v>105.398</v>
      </c>
      <c r="I336" s="5"/>
      <c r="J336" s="276">
        <f>ROUND(I336*H336,2)</f>
        <v>0</v>
      </c>
      <c r="K336" s="273" t="s">
        <v>139</v>
      </c>
      <c r="L336" s="123"/>
      <c r="M336" s="277" t="s">
        <v>3</v>
      </c>
      <c r="N336" s="278" t="s">
        <v>48</v>
      </c>
      <c r="O336" s="165"/>
      <c r="P336" s="279">
        <f>O336*H336</f>
        <v>0</v>
      </c>
      <c r="Q336" s="279">
        <v>2.5999999999999998E-4</v>
      </c>
      <c r="R336" s="279">
        <f>Q336*H336</f>
        <v>2.7403479999999997E-2</v>
      </c>
      <c r="S336" s="279">
        <v>0</v>
      </c>
      <c r="T336" s="280">
        <f>S336*H336</f>
        <v>0</v>
      </c>
      <c r="U336" s="122"/>
      <c r="V336" s="122"/>
      <c r="W336" s="122"/>
      <c r="X336" s="122"/>
      <c r="Y336" s="122"/>
      <c r="Z336" s="122"/>
      <c r="AA336" s="122"/>
      <c r="AB336" s="122"/>
      <c r="AC336" s="122"/>
      <c r="AD336" s="122"/>
      <c r="AE336" s="122"/>
      <c r="AR336" s="281" t="s">
        <v>188</v>
      </c>
      <c r="AT336" s="281" t="s">
        <v>135</v>
      </c>
      <c r="AU336" s="281" t="s">
        <v>141</v>
      </c>
      <c r="AY336" s="105" t="s">
        <v>132</v>
      </c>
      <c r="BE336" s="282">
        <f>IF(N336="základní",J336,0)</f>
        <v>0</v>
      </c>
      <c r="BF336" s="282">
        <f>IF(N336="snížená",J336,0)</f>
        <v>0</v>
      </c>
      <c r="BG336" s="282">
        <f>IF(N336="zákl. přenesená",J336,0)</f>
        <v>0</v>
      </c>
      <c r="BH336" s="282">
        <f>IF(N336="sníž. přenesená",J336,0)</f>
        <v>0</v>
      </c>
      <c r="BI336" s="282">
        <f>IF(N336="nulová",J336,0)</f>
        <v>0</v>
      </c>
      <c r="BJ336" s="105" t="s">
        <v>141</v>
      </c>
      <c r="BK336" s="282">
        <f>ROUND(I336*H336,2)</f>
        <v>0</v>
      </c>
      <c r="BL336" s="105" t="s">
        <v>188</v>
      </c>
      <c r="BM336" s="281" t="s">
        <v>564</v>
      </c>
    </row>
    <row r="337" spans="1:47" s="128" customFormat="1" ht="11.25" x14ac:dyDescent="0.2">
      <c r="A337" s="122"/>
      <c r="B337" s="123"/>
      <c r="C337" s="122"/>
      <c r="D337" s="283" t="s">
        <v>143</v>
      </c>
      <c r="E337" s="122"/>
      <c r="F337" s="284" t="s">
        <v>565</v>
      </c>
      <c r="G337" s="122"/>
      <c r="H337" s="122"/>
      <c r="I337" s="122"/>
      <c r="J337" s="122"/>
      <c r="K337" s="122"/>
      <c r="L337" s="123"/>
      <c r="M337" s="321"/>
      <c r="N337" s="322"/>
      <c r="O337" s="323"/>
      <c r="P337" s="323"/>
      <c r="Q337" s="323"/>
      <c r="R337" s="323"/>
      <c r="S337" s="323"/>
      <c r="T337" s="324"/>
      <c r="U337" s="122"/>
      <c r="V337" s="122"/>
      <c r="W337" s="122"/>
      <c r="X337" s="122"/>
      <c r="Y337" s="122"/>
      <c r="Z337" s="122"/>
      <c r="AA337" s="122"/>
      <c r="AB337" s="122"/>
      <c r="AC337" s="122"/>
      <c r="AD337" s="122"/>
      <c r="AE337" s="122"/>
      <c r="AT337" s="105" t="s">
        <v>143</v>
      </c>
      <c r="AU337" s="105" t="s">
        <v>141</v>
      </c>
    </row>
    <row r="338" spans="1:47" s="128" customFormat="1" ht="6.95" customHeight="1" x14ac:dyDescent="0.2">
      <c r="A338" s="122"/>
      <c r="B338" s="144"/>
      <c r="C338" s="145"/>
      <c r="D338" s="145"/>
      <c r="E338" s="145"/>
      <c r="F338" s="145"/>
      <c r="G338" s="145"/>
      <c r="H338" s="145"/>
      <c r="I338" s="145"/>
      <c r="J338" s="145"/>
      <c r="K338" s="145"/>
      <c r="L338" s="123"/>
      <c r="M338" s="122"/>
      <c r="O338" s="122"/>
      <c r="P338" s="122"/>
      <c r="Q338" s="122"/>
      <c r="R338" s="122"/>
      <c r="S338" s="122"/>
      <c r="T338" s="122"/>
      <c r="U338" s="122"/>
      <c r="V338" s="122"/>
      <c r="W338" s="122"/>
      <c r="X338" s="122"/>
      <c r="Y338" s="122"/>
      <c r="Z338" s="122"/>
      <c r="AA338" s="122"/>
      <c r="AB338" s="122"/>
      <c r="AC338" s="122"/>
      <c r="AD338" s="122"/>
      <c r="AE338" s="122"/>
    </row>
  </sheetData>
  <sheetProtection password="8879" sheet="1" objects="1" scenarios="1"/>
  <autoFilter ref="C93:K337"/>
  <mergeCells count="9">
    <mergeCell ref="E50:H50"/>
    <mergeCell ref="E84:H84"/>
    <mergeCell ref="E86:H86"/>
    <mergeCell ref="L2:V2"/>
    <mergeCell ref="E7:H7"/>
    <mergeCell ref="E9:H9"/>
    <mergeCell ref="E18:H18"/>
    <mergeCell ref="E27:H27"/>
    <mergeCell ref="E48:H48"/>
  </mergeCells>
  <hyperlinks>
    <hyperlink ref="F98" r:id="rId1"/>
    <hyperlink ref="F100" r:id="rId2"/>
    <hyperlink ref="F108" r:id="rId3"/>
    <hyperlink ref="F117" r:id="rId4"/>
    <hyperlink ref="F122" r:id="rId5"/>
    <hyperlink ref="F128" r:id="rId6"/>
    <hyperlink ref="F131" r:id="rId7"/>
    <hyperlink ref="F134" r:id="rId8"/>
    <hyperlink ref="F142" r:id="rId9"/>
    <hyperlink ref="F144" r:id="rId10"/>
    <hyperlink ref="F146" r:id="rId11"/>
    <hyperlink ref="F149" r:id="rId12"/>
    <hyperlink ref="F152" r:id="rId13"/>
    <hyperlink ref="F156" r:id="rId14"/>
    <hyperlink ref="F161" r:id="rId15"/>
    <hyperlink ref="F164" r:id="rId16"/>
    <hyperlink ref="F167" r:id="rId17"/>
    <hyperlink ref="F170" r:id="rId18"/>
    <hyperlink ref="F173" r:id="rId19"/>
    <hyperlink ref="F175" r:id="rId20"/>
    <hyperlink ref="F177" r:id="rId21"/>
    <hyperlink ref="F179" r:id="rId22"/>
    <hyperlink ref="F181" r:id="rId23"/>
    <hyperlink ref="F183" r:id="rId24"/>
    <hyperlink ref="F185" r:id="rId25"/>
    <hyperlink ref="F188" r:id="rId26"/>
    <hyperlink ref="F190" r:id="rId27"/>
    <hyperlink ref="F192" r:id="rId28"/>
    <hyperlink ref="F194" r:id="rId29"/>
    <hyperlink ref="F196" r:id="rId30"/>
    <hyperlink ref="F199" r:id="rId31"/>
    <hyperlink ref="F202" r:id="rId32"/>
    <hyperlink ref="F205" r:id="rId33"/>
    <hyperlink ref="F210" r:id="rId34"/>
    <hyperlink ref="F215" r:id="rId35"/>
    <hyperlink ref="F218" r:id="rId36"/>
    <hyperlink ref="F220" r:id="rId37"/>
    <hyperlink ref="F225" r:id="rId38"/>
    <hyperlink ref="F230" r:id="rId39"/>
    <hyperlink ref="F232" r:id="rId40"/>
    <hyperlink ref="F235" r:id="rId41"/>
    <hyperlink ref="F238" r:id="rId42"/>
    <hyperlink ref="F240" r:id="rId43"/>
    <hyperlink ref="F243" r:id="rId44"/>
    <hyperlink ref="F245" r:id="rId45"/>
    <hyperlink ref="F247" r:id="rId46"/>
    <hyperlink ref="F250" r:id="rId47"/>
    <hyperlink ref="F255" r:id="rId48"/>
    <hyperlink ref="F260" r:id="rId49"/>
    <hyperlink ref="F265" r:id="rId50"/>
    <hyperlink ref="F270" r:id="rId51"/>
    <hyperlink ref="F272" r:id="rId52"/>
    <hyperlink ref="F277" r:id="rId53"/>
    <hyperlink ref="F280" r:id="rId54"/>
    <hyperlink ref="F283" r:id="rId55"/>
    <hyperlink ref="F285" r:id="rId56"/>
    <hyperlink ref="F288" r:id="rId57"/>
    <hyperlink ref="F291" r:id="rId58"/>
    <hyperlink ref="F293" r:id="rId59"/>
    <hyperlink ref="F295" r:id="rId60"/>
    <hyperlink ref="F297" r:id="rId61"/>
    <hyperlink ref="F303" r:id="rId62"/>
    <hyperlink ref="F306" r:id="rId63"/>
    <hyperlink ref="F320" r:id="rId64"/>
    <hyperlink ref="F323" r:id="rId65"/>
    <hyperlink ref="F325" r:id="rId66"/>
    <hyperlink ref="F329" r:id="rId67"/>
    <hyperlink ref="F337" r:id="rId68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69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61"/>
  <sheetViews>
    <sheetView showGridLines="0" topLeftCell="A125" workbookViewId="0">
      <selection activeCell="I142" sqref="I142"/>
    </sheetView>
  </sheetViews>
  <sheetFormatPr defaultRowHeight="15" x14ac:dyDescent="0.2"/>
  <cols>
    <col min="1" max="1" width="8.33203125" style="102" customWidth="1"/>
    <col min="2" max="2" width="1.1640625" style="102" customWidth="1"/>
    <col min="3" max="3" width="4.1640625" style="102" customWidth="1"/>
    <col min="4" max="4" width="4.33203125" style="102" customWidth="1"/>
    <col min="5" max="5" width="17.1640625" style="102" customWidth="1"/>
    <col min="6" max="6" width="100.83203125" style="102" customWidth="1"/>
    <col min="7" max="7" width="7.5" style="102" customWidth="1"/>
    <col min="8" max="8" width="14" style="102" customWidth="1"/>
    <col min="9" max="9" width="15.83203125" style="102" customWidth="1"/>
    <col min="10" max="11" width="22.33203125" style="102" customWidth="1"/>
    <col min="12" max="12" width="9.33203125" style="102" customWidth="1"/>
    <col min="13" max="13" width="10.83203125" style="102" hidden="1" customWidth="1"/>
    <col min="14" max="14" width="9.33203125" style="102" hidden="1"/>
    <col min="15" max="20" width="14.1640625" style="102" hidden="1" customWidth="1"/>
    <col min="21" max="21" width="16.33203125" style="102" hidden="1" customWidth="1"/>
    <col min="22" max="22" width="12.33203125" style="102" customWidth="1"/>
    <col min="23" max="23" width="16.33203125" style="102" customWidth="1"/>
    <col min="24" max="24" width="12.33203125" style="102" customWidth="1"/>
    <col min="25" max="25" width="15" style="102" customWidth="1"/>
    <col min="26" max="26" width="11" style="102" customWidth="1"/>
    <col min="27" max="27" width="15" style="102" customWidth="1"/>
    <col min="28" max="28" width="16.33203125" style="102" customWidth="1"/>
    <col min="29" max="29" width="11" style="102" customWidth="1"/>
    <col min="30" max="30" width="15" style="102" customWidth="1"/>
    <col min="31" max="31" width="16.33203125" style="102" customWidth="1"/>
    <col min="32" max="43" width="9.33203125" style="102"/>
    <col min="44" max="65" width="9.33203125" style="102" hidden="1"/>
    <col min="66" max="16384" width="9.33203125" style="102"/>
  </cols>
  <sheetData>
    <row r="2" spans="1:46" ht="36.950000000000003" customHeight="1" x14ac:dyDescent="0.2">
      <c r="L2" s="103" t="s">
        <v>6</v>
      </c>
      <c r="M2" s="104"/>
      <c r="N2" s="104"/>
      <c r="O2" s="104"/>
      <c r="P2" s="104"/>
      <c r="Q2" s="104"/>
      <c r="R2" s="104"/>
      <c r="S2" s="104"/>
      <c r="T2" s="104"/>
      <c r="U2" s="104"/>
      <c r="V2" s="104"/>
      <c r="AT2" s="105" t="s">
        <v>88</v>
      </c>
    </row>
    <row r="3" spans="1:46" ht="6.95" customHeight="1" x14ac:dyDescent="0.2">
      <c r="B3" s="106"/>
      <c r="C3" s="107"/>
      <c r="D3" s="107"/>
      <c r="E3" s="107"/>
      <c r="F3" s="107"/>
      <c r="G3" s="107"/>
      <c r="H3" s="107"/>
      <c r="I3" s="107"/>
      <c r="J3" s="107"/>
      <c r="K3" s="107"/>
      <c r="L3" s="108"/>
      <c r="AT3" s="105" t="s">
        <v>84</v>
      </c>
    </row>
    <row r="4" spans="1:46" ht="24.95" customHeight="1" x14ac:dyDescent="0.2">
      <c r="B4" s="108"/>
      <c r="D4" s="109" t="s">
        <v>95</v>
      </c>
      <c r="L4" s="108"/>
      <c r="M4" s="211" t="s">
        <v>11</v>
      </c>
      <c r="AT4" s="105" t="s">
        <v>4</v>
      </c>
    </row>
    <row r="5" spans="1:46" ht="6.95" customHeight="1" x14ac:dyDescent="0.2">
      <c r="B5" s="108"/>
      <c r="L5" s="108"/>
    </row>
    <row r="6" spans="1:46" ht="12" customHeight="1" x14ac:dyDescent="0.2">
      <c r="B6" s="108"/>
      <c r="D6" s="118" t="s">
        <v>17</v>
      </c>
      <c r="L6" s="108"/>
    </row>
    <row r="7" spans="1:46" ht="16.5" customHeight="1" x14ac:dyDescent="0.2">
      <c r="B7" s="108"/>
      <c r="E7" s="212" t="str">
        <f>'Rekapitulace stavby'!K6</f>
        <v>Oprava bytu Botanická 68, 602 00, BRNO - Byt č. 1</v>
      </c>
      <c r="F7" s="213"/>
      <c r="G7" s="213"/>
      <c r="H7" s="213"/>
      <c r="L7" s="108"/>
    </row>
    <row r="8" spans="1:46" s="128" customFormat="1" ht="12" customHeight="1" x14ac:dyDescent="0.2">
      <c r="A8" s="122"/>
      <c r="B8" s="123"/>
      <c r="C8" s="122"/>
      <c r="D8" s="118" t="s">
        <v>96</v>
      </c>
      <c r="E8" s="122"/>
      <c r="F8" s="122"/>
      <c r="G8" s="122"/>
      <c r="H8" s="122"/>
      <c r="I8" s="122"/>
      <c r="J8" s="122"/>
      <c r="K8" s="122"/>
      <c r="L8" s="214"/>
      <c r="S8" s="122"/>
      <c r="T8" s="122"/>
      <c r="U8" s="122"/>
      <c r="V8" s="122"/>
      <c r="W8" s="122"/>
      <c r="X8" s="122"/>
      <c r="Y8" s="122"/>
      <c r="Z8" s="122"/>
      <c r="AA8" s="122"/>
      <c r="AB8" s="122"/>
      <c r="AC8" s="122"/>
      <c r="AD8" s="122"/>
      <c r="AE8" s="122"/>
    </row>
    <row r="9" spans="1:46" s="128" customFormat="1" ht="16.5" customHeight="1" x14ac:dyDescent="0.2">
      <c r="A9" s="122"/>
      <c r="B9" s="123"/>
      <c r="C9" s="122"/>
      <c r="D9" s="122"/>
      <c r="E9" s="153" t="s">
        <v>566</v>
      </c>
      <c r="F9" s="215"/>
      <c r="G9" s="215"/>
      <c r="H9" s="215"/>
      <c r="I9" s="122"/>
      <c r="J9" s="122"/>
      <c r="K9" s="122"/>
      <c r="L9" s="214"/>
      <c r="S9" s="122"/>
      <c r="T9" s="122"/>
      <c r="U9" s="122"/>
      <c r="V9" s="122"/>
      <c r="W9" s="122"/>
      <c r="X9" s="122"/>
      <c r="Y9" s="122"/>
      <c r="Z9" s="122"/>
      <c r="AA9" s="122"/>
      <c r="AB9" s="122"/>
      <c r="AC9" s="122"/>
      <c r="AD9" s="122"/>
      <c r="AE9" s="122"/>
    </row>
    <row r="10" spans="1:46" s="128" customFormat="1" ht="11.25" x14ac:dyDescent="0.2">
      <c r="A10" s="122"/>
      <c r="B10" s="123"/>
      <c r="C10" s="122"/>
      <c r="D10" s="122"/>
      <c r="E10" s="122"/>
      <c r="F10" s="122"/>
      <c r="G10" s="122"/>
      <c r="H10" s="122"/>
      <c r="I10" s="122"/>
      <c r="J10" s="122"/>
      <c r="K10" s="122"/>
      <c r="L10" s="214"/>
      <c r="S10" s="122"/>
      <c r="T10" s="122"/>
      <c r="U10" s="122"/>
      <c r="V10" s="122"/>
      <c r="W10" s="122"/>
      <c r="X10" s="122"/>
      <c r="Y10" s="122"/>
      <c r="Z10" s="122"/>
      <c r="AA10" s="122"/>
      <c r="AB10" s="122"/>
      <c r="AC10" s="122"/>
      <c r="AD10" s="122"/>
      <c r="AE10" s="122"/>
    </row>
    <row r="11" spans="1:46" s="128" customFormat="1" ht="12" customHeight="1" x14ac:dyDescent="0.2">
      <c r="A11" s="122"/>
      <c r="B11" s="123"/>
      <c r="C11" s="122"/>
      <c r="D11" s="118" t="s">
        <v>19</v>
      </c>
      <c r="E11" s="122"/>
      <c r="F11" s="119" t="s">
        <v>3</v>
      </c>
      <c r="G11" s="122"/>
      <c r="H11" s="122"/>
      <c r="I11" s="118" t="s">
        <v>20</v>
      </c>
      <c r="J11" s="119" t="s">
        <v>3</v>
      </c>
      <c r="K11" s="122"/>
      <c r="L11" s="214"/>
      <c r="S11" s="122"/>
      <c r="T11" s="122"/>
      <c r="U11" s="122"/>
      <c r="V11" s="122"/>
      <c r="W11" s="122"/>
      <c r="X11" s="122"/>
      <c r="Y11" s="122"/>
      <c r="Z11" s="122"/>
      <c r="AA11" s="122"/>
      <c r="AB11" s="122"/>
      <c r="AC11" s="122"/>
      <c r="AD11" s="122"/>
      <c r="AE11" s="122"/>
    </row>
    <row r="12" spans="1:46" s="128" customFormat="1" ht="12" customHeight="1" x14ac:dyDescent="0.2">
      <c r="A12" s="122"/>
      <c r="B12" s="123"/>
      <c r="C12" s="122"/>
      <c r="D12" s="118" t="s">
        <v>21</v>
      </c>
      <c r="E12" s="122"/>
      <c r="F12" s="119" t="s">
        <v>22</v>
      </c>
      <c r="G12" s="122"/>
      <c r="H12" s="122"/>
      <c r="I12" s="118" t="s">
        <v>23</v>
      </c>
      <c r="J12" s="216" t="str">
        <f>'Rekapitulace stavby'!AN8</f>
        <v>21. 7. 2021</v>
      </c>
      <c r="K12" s="122"/>
      <c r="L12" s="214"/>
      <c r="S12" s="122"/>
      <c r="T12" s="122"/>
      <c r="U12" s="122"/>
      <c r="V12" s="122"/>
      <c r="W12" s="122"/>
      <c r="X12" s="122"/>
      <c r="Y12" s="122"/>
      <c r="Z12" s="122"/>
      <c r="AA12" s="122"/>
      <c r="AB12" s="122"/>
      <c r="AC12" s="122"/>
      <c r="AD12" s="122"/>
      <c r="AE12" s="122"/>
    </row>
    <row r="13" spans="1:46" s="128" customFormat="1" ht="10.9" customHeight="1" x14ac:dyDescent="0.2">
      <c r="A13" s="122"/>
      <c r="B13" s="123"/>
      <c r="C13" s="122"/>
      <c r="D13" s="122"/>
      <c r="E13" s="122"/>
      <c r="F13" s="122"/>
      <c r="G13" s="122"/>
      <c r="H13" s="122"/>
      <c r="I13" s="122"/>
      <c r="J13" s="122"/>
      <c r="K13" s="122"/>
      <c r="L13" s="214"/>
      <c r="S13" s="122"/>
      <c r="T13" s="122"/>
      <c r="U13" s="122"/>
      <c r="V13" s="122"/>
      <c r="W13" s="122"/>
      <c r="X13" s="122"/>
      <c r="Y13" s="122"/>
      <c r="Z13" s="122"/>
      <c r="AA13" s="122"/>
      <c r="AB13" s="122"/>
      <c r="AC13" s="122"/>
      <c r="AD13" s="122"/>
      <c r="AE13" s="122"/>
    </row>
    <row r="14" spans="1:46" s="128" customFormat="1" ht="12" customHeight="1" x14ac:dyDescent="0.2">
      <c r="A14" s="122"/>
      <c r="B14" s="123"/>
      <c r="C14" s="122"/>
      <c r="D14" s="118" t="s">
        <v>25</v>
      </c>
      <c r="E14" s="122"/>
      <c r="F14" s="122"/>
      <c r="G14" s="122"/>
      <c r="H14" s="122"/>
      <c r="I14" s="118" t="s">
        <v>26</v>
      </c>
      <c r="J14" s="119" t="s">
        <v>27</v>
      </c>
      <c r="K14" s="122"/>
      <c r="L14" s="214"/>
      <c r="S14" s="122"/>
      <c r="T14" s="122"/>
      <c r="U14" s="122"/>
      <c r="V14" s="122"/>
      <c r="W14" s="122"/>
      <c r="X14" s="122"/>
      <c r="Y14" s="122"/>
      <c r="Z14" s="122"/>
      <c r="AA14" s="122"/>
      <c r="AB14" s="122"/>
      <c r="AC14" s="122"/>
      <c r="AD14" s="122"/>
      <c r="AE14" s="122"/>
    </row>
    <row r="15" spans="1:46" s="128" customFormat="1" ht="18" customHeight="1" x14ac:dyDescent="0.2">
      <c r="A15" s="122"/>
      <c r="B15" s="123"/>
      <c r="C15" s="122"/>
      <c r="D15" s="122"/>
      <c r="E15" s="119" t="s">
        <v>28</v>
      </c>
      <c r="F15" s="122"/>
      <c r="G15" s="122"/>
      <c r="H15" s="122"/>
      <c r="I15" s="118" t="s">
        <v>29</v>
      </c>
      <c r="J15" s="119" t="s">
        <v>30</v>
      </c>
      <c r="K15" s="122"/>
      <c r="L15" s="214"/>
      <c r="S15" s="122"/>
      <c r="T15" s="122"/>
      <c r="U15" s="122"/>
      <c r="V15" s="122"/>
      <c r="W15" s="122"/>
      <c r="X15" s="122"/>
      <c r="Y15" s="122"/>
      <c r="Z15" s="122"/>
      <c r="AA15" s="122"/>
      <c r="AB15" s="122"/>
      <c r="AC15" s="122"/>
      <c r="AD15" s="122"/>
      <c r="AE15" s="122"/>
    </row>
    <row r="16" spans="1:46" s="128" customFormat="1" ht="6.95" customHeight="1" x14ac:dyDescent="0.2">
      <c r="A16" s="122"/>
      <c r="B16" s="123"/>
      <c r="C16" s="122"/>
      <c r="D16" s="122"/>
      <c r="E16" s="122"/>
      <c r="F16" s="122"/>
      <c r="G16" s="122"/>
      <c r="H16" s="122"/>
      <c r="I16" s="122"/>
      <c r="J16" s="122"/>
      <c r="K16" s="122"/>
      <c r="L16" s="214"/>
      <c r="S16" s="122"/>
      <c r="T16" s="122"/>
      <c r="U16" s="122"/>
      <c r="V16" s="122"/>
      <c r="W16" s="122"/>
      <c r="X16" s="122"/>
      <c r="Y16" s="122"/>
      <c r="Z16" s="122"/>
      <c r="AA16" s="122"/>
      <c r="AB16" s="122"/>
      <c r="AC16" s="122"/>
      <c r="AD16" s="122"/>
      <c r="AE16" s="122"/>
    </row>
    <row r="17" spans="1:31" s="128" customFormat="1" ht="12" customHeight="1" x14ac:dyDescent="0.2">
      <c r="A17" s="122"/>
      <c r="B17" s="123"/>
      <c r="C17" s="122"/>
      <c r="D17" s="118" t="s">
        <v>31</v>
      </c>
      <c r="E17" s="122"/>
      <c r="F17" s="122"/>
      <c r="G17" s="122"/>
      <c r="H17" s="122"/>
      <c r="I17" s="118" t="s">
        <v>26</v>
      </c>
      <c r="J17" s="3" t="str">
        <f>'Rekapitulace stavby'!AN13</f>
        <v>Vyplň údaj</v>
      </c>
      <c r="K17" s="122"/>
      <c r="L17" s="214"/>
      <c r="S17" s="122"/>
      <c r="T17" s="122"/>
      <c r="U17" s="122"/>
      <c r="V17" s="122"/>
      <c r="W17" s="122"/>
      <c r="X17" s="122"/>
      <c r="Y17" s="122"/>
      <c r="Z17" s="122"/>
      <c r="AA17" s="122"/>
      <c r="AB17" s="122"/>
      <c r="AC17" s="122"/>
      <c r="AD17" s="122"/>
      <c r="AE17" s="122"/>
    </row>
    <row r="18" spans="1:31" s="128" customFormat="1" ht="18" customHeight="1" x14ac:dyDescent="0.2">
      <c r="A18" s="122"/>
      <c r="B18" s="123"/>
      <c r="C18" s="122"/>
      <c r="D18" s="122"/>
      <c r="E18" s="92" t="str">
        <f>'Rekapitulace stavby'!E14</f>
        <v>Vyplň údaj</v>
      </c>
      <c r="F18" s="325"/>
      <c r="G18" s="325"/>
      <c r="H18" s="325"/>
      <c r="I18" s="118" t="s">
        <v>29</v>
      </c>
      <c r="J18" s="3" t="str">
        <f>'Rekapitulace stavby'!AN14</f>
        <v>Vyplň údaj</v>
      </c>
      <c r="K18" s="122"/>
      <c r="L18" s="214"/>
      <c r="S18" s="122"/>
      <c r="T18" s="122"/>
      <c r="U18" s="122"/>
      <c r="V18" s="122"/>
      <c r="W18" s="122"/>
      <c r="X18" s="122"/>
      <c r="Y18" s="122"/>
      <c r="Z18" s="122"/>
      <c r="AA18" s="122"/>
      <c r="AB18" s="122"/>
      <c r="AC18" s="122"/>
      <c r="AD18" s="122"/>
      <c r="AE18" s="122"/>
    </row>
    <row r="19" spans="1:31" s="128" customFormat="1" ht="6.95" customHeight="1" x14ac:dyDescent="0.2">
      <c r="A19" s="122"/>
      <c r="B19" s="123"/>
      <c r="C19" s="122"/>
      <c r="D19" s="122"/>
      <c r="E19" s="122"/>
      <c r="F19" s="122"/>
      <c r="G19" s="122"/>
      <c r="H19" s="122"/>
      <c r="I19" s="122"/>
      <c r="J19" s="122"/>
      <c r="K19" s="122"/>
      <c r="L19" s="214"/>
      <c r="S19" s="122"/>
      <c r="T19" s="122"/>
      <c r="U19" s="122"/>
      <c r="V19" s="122"/>
      <c r="W19" s="122"/>
      <c r="X19" s="122"/>
      <c r="Y19" s="122"/>
      <c r="Z19" s="122"/>
      <c r="AA19" s="122"/>
      <c r="AB19" s="122"/>
      <c r="AC19" s="122"/>
      <c r="AD19" s="122"/>
      <c r="AE19" s="122"/>
    </row>
    <row r="20" spans="1:31" s="128" customFormat="1" ht="12" customHeight="1" x14ac:dyDescent="0.2">
      <c r="A20" s="122"/>
      <c r="B20" s="123"/>
      <c r="C20" s="122"/>
      <c r="D20" s="118" t="s">
        <v>33</v>
      </c>
      <c r="E20" s="122"/>
      <c r="F20" s="122"/>
      <c r="G20" s="122"/>
      <c r="H20" s="122"/>
      <c r="I20" s="118" t="s">
        <v>26</v>
      </c>
      <c r="J20" s="119" t="s">
        <v>34</v>
      </c>
      <c r="K20" s="122"/>
      <c r="L20" s="214"/>
      <c r="S20" s="122"/>
      <c r="T20" s="122"/>
      <c r="U20" s="122"/>
      <c r="V20" s="122"/>
      <c r="W20" s="122"/>
      <c r="X20" s="122"/>
      <c r="Y20" s="122"/>
      <c r="Z20" s="122"/>
      <c r="AA20" s="122"/>
      <c r="AB20" s="122"/>
      <c r="AC20" s="122"/>
      <c r="AD20" s="122"/>
      <c r="AE20" s="122"/>
    </row>
    <row r="21" spans="1:31" s="128" customFormat="1" ht="18" customHeight="1" x14ac:dyDescent="0.2">
      <c r="A21" s="122"/>
      <c r="B21" s="123"/>
      <c r="C21" s="122"/>
      <c r="D21" s="122"/>
      <c r="E21" s="119" t="s">
        <v>35</v>
      </c>
      <c r="F21" s="122"/>
      <c r="G21" s="122"/>
      <c r="H21" s="122"/>
      <c r="I21" s="118" t="s">
        <v>29</v>
      </c>
      <c r="J21" s="119" t="s">
        <v>36</v>
      </c>
      <c r="K21" s="122"/>
      <c r="L21" s="214"/>
      <c r="S21" s="122"/>
      <c r="T21" s="122"/>
      <c r="U21" s="122"/>
      <c r="V21" s="122"/>
      <c r="W21" s="122"/>
      <c r="X21" s="122"/>
      <c r="Y21" s="122"/>
      <c r="Z21" s="122"/>
      <c r="AA21" s="122"/>
      <c r="AB21" s="122"/>
      <c r="AC21" s="122"/>
      <c r="AD21" s="122"/>
      <c r="AE21" s="122"/>
    </row>
    <row r="22" spans="1:31" s="128" customFormat="1" ht="6.95" customHeight="1" x14ac:dyDescent="0.2">
      <c r="A22" s="122"/>
      <c r="B22" s="123"/>
      <c r="C22" s="122"/>
      <c r="D22" s="122"/>
      <c r="E22" s="122"/>
      <c r="F22" s="122"/>
      <c r="G22" s="122"/>
      <c r="H22" s="122"/>
      <c r="I22" s="122"/>
      <c r="J22" s="122"/>
      <c r="K22" s="122"/>
      <c r="L22" s="214"/>
      <c r="S22" s="122"/>
      <c r="T22" s="122"/>
      <c r="U22" s="122"/>
      <c r="V22" s="122"/>
      <c r="W22" s="122"/>
      <c r="X22" s="122"/>
      <c r="Y22" s="122"/>
      <c r="Z22" s="122"/>
      <c r="AA22" s="122"/>
      <c r="AB22" s="122"/>
      <c r="AC22" s="122"/>
      <c r="AD22" s="122"/>
      <c r="AE22" s="122"/>
    </row>
    <row r="23" spans="1:31" s="128" customFormat="1" ht="12" customHeight="1" x14ac:dyDescent="0.2">
      <c r="A23" s="122"/>
      <c r="B23" s="123"/>
      <c r="C23" s="122"/>
      <c r="D23" s="118" t="s">
        <v>38</v>
      </c>
      <c r="E23" s="122"/>
      <c r="F23" s="122"/>
      <c r="G23" s="122"/>
      <c r="H23" s="122"/>
      <c r="I23" s="118" t="s">
        <v>26</v>
      </c>
      <c r="J23" s="119" t="s">
        <v>3</v>
      </c>
      <c r="K23" s="122"/>
      <c r="L23" s="214"/>
      <c r="S23" s="122"/>
      <c r="T23" s="122"/>
      <c r="U23" s="122"/>
      <c r="V23" s="122"/>
      <c r="W23" s="122"/>
      <c r="X23" s="122"/>
      <c r="Y23" s="122"/>
      <c r="Z23" s="122"/>
      <c r="AA23" s="122"/>
      <c r="AB23" s="122"/>
      <c r="AC23" s="122"/>
      <c r="AD23" s="122"/>
      <c r="AE23" s="122"/>
    </row>
    <row r="24" spans="1:31" s="128" customFormat="1" ht="18" customHeight="1" x14ac:dyDescent="0.2">
      <c r="A24" s="122"/>
      <c r="B24" s="123"/>
      <c r="C24" s="122"/>
      <c r="D24" s="122"/>
      <c r="E24" s="119" t="s">
        <v>567</v>
      </c>
      <c r="F24" s="122"/>
      <c r="G24" s="122"/>
      <c r="H24" s="122"/>
      <c r="I24" s="118" t="s">
        <v>29</v>
      </c>
      <c r="J24" s="119" t="s">
        <v>3</v>
      </c>
      <c r="K24" s="122"/>
      <c r="L24" s="214"/>
      <c r="S24" s="122"/>
      <c r="T24" s="122"/>
      <c r="U24" s="122"/>
      <c r="V24" s="122"/>
      <c r="W24" s="122"/>
      <c r="X24" s="122"/>
      <c r="Y24" s="122"/>
      <c r="Z24" s="122"/>
      <c r="AA24" s="122"/>
      <c r="AB24" s="122"/>
      <c r="AC24" s="122"/>
      <c r="AD24" s="122"/>
      <c r="AE24" s="122"/>
    </row>
    <row r="25" spans="1:31" s="128" customFormat="1" ht="6.95" customHeight="1" x14ac:dyDescent="0.2">
      <c r="A25" s="122"/>
      <c r="B25" s="123"/>
      <c r="C25" s="122"/>
      <c r="D25" s="122"/>
      <c r="E25" s="122"/>
      <c r="F25" s="122"/>
      <c r="G25" s="122"/>
      <c r="H25" s="122"/>
      <c r="I25" s="122"/>
      <c r="J25" s="122"/>
      <c r="K25" s="122"/>
      <c r="L25" s="214"/>
      <c r="S25" s="122"/>
      <c r="T25" s="122"/>
      <c r="U25" s="122"/>
      <c r="V25" s="122"/>
      <c r="W25" s="122"/>
      <c r="X25" s="122"/>
      <c r="Y25" s="122"/>
      <c r="Z25" s="122"/>
      <c r="AA25" s="122"/>
      <c r="AB25" s="122"/>
      <c r="AC25" s="122"/>
      <c r="AD25" s="122"/>
      <c r="AE25" s="122"/>
    </row>
    <row r="26" spans="1:31" s="128" customFormat="1" ht="12" customHeight="1" x14ac:dyDescent="0.2">
      <c r="A26" s="122"/>
      <c r="B26" s="123"/>
      <c r="C26" s="122"/>
      <c r="D26" s="118" t="s">
        <v>40</v>
      </c>
      <c r="E26" s="122"/>
      <c r="F26" s="122"/>
      <c r="G26" s="122"/>
      <c r="H26" s="122"/>
      <c r="I26" s="122"/>
      <c r="J26" s="122"/>
      <c r="K26" s="122"/>
      <c r="L26" s="214"/>
      <c r="S26" s="122"/>
      <c r="T26" s="122"/>
      <c r="U26" s="122"/>
      <c r="V26" s="122"/>
      <c r="W26" s="122"/>
      <c r="X26" s="122"/>
      <c r="Y26" s="122"/>
      <c r="Z26" s="122"/>
      <c r="AA26" s="122"/>
      <c r="AB26" s="122"/>
      <c r="AC26" s="122"/>
      <c r="AD26" s="122"/>
      <c r="AE26" s="122"/>
    </row>
    <row r="27" spans="1:31" s="220" customFormat="1" ht="16.5" customHeight="1" x14ac:dyDescent="0.2">
      <c r="A27" s="217"/>
      <c r="B27" s="218"/>
      <c r="C27" s="217"/>
      <c r="D27" s="217"/>
      <c r="E27" s="120" t="s">
        <v>3</v>
      </c>
      <c r="F27" s="120"/>
      <c r="G27" s="120"/>
      <c r="H27" s="120"/>
      <c r="I27" s="217"/>
      <c r="J27" s="217"/>
      <c r="K27" s="217"/>
      <c r="L27" s="219"/>
      <c r="S27" s="217"/>
      <c r="T27" s="217"/>
      <c r="U27" s="217"/>
      <c r="V27" s="217"/>
      <c r="W27" s="217"/>
      <c r="X27" s="217"/>
      <c r="Y27" s="217"/>
      <c r="Z27" s="217"/>
      <c r="AA27" s="217"/>
      <c r="AB27" s="217"/>
      <c r="AC27" s="217"/>
      <c r="AD27" s="217"/>
      <c r="AE27" s="217"/>
    </row>
    <row r="28" spans="1:31" s="128" customFormat="1" ht="6.95" customHeight="1" x14ac:dyDescent="0.2">
      <c r="A28" s="122"/>
      <c r="B28" s="123"/>
      <c r="C28" s="122"/>
      <c r="D28" s="122"/>
      <c r="E28" s="122"/>
      <c r="F28" s="122"/>
      <c r="G28" s="122"/>
      <c r="H28" s="122"/>
      <c r="I28" s="122"/>
      <c r="J28" s="122"/>
      <c r="K28" s="122"/>
      <c r="L28" s="214"/>
      <c r="S28" s="122"/>
      <c r="T28" s="122"/>
      <c r="U28" s="122"/>
      <c r="V28" s="122"/>
      <c r="W28" s="122"/>
      <c r="X28" s="122"/>
      <c r="Y28" s="122"/>
      <c r="Z28" s="122"/>
      <c r="AA28" s="122"/>
      <c r="AB28" s="122"/>
      <c r="AC28" s="122"/>
      <c r="AD28" s="122"/>
      <c r="AE28" s="122"/>
    </row>
    <row r="29" spans="1:31" s="128" customFormat="1" ht="6.95" customHeight="1" x14ac:dyDescent="0.2">
      <c r="A29" s="122"/>
      <c r="B29" s="123"/>
      <c r="C29" s="122"/>
      <c r="D29" s="177"/>
      <c r="E29" s="177"/>
      <c r="F29" s="177"/>
      <c r="G29" s="177"/>
      <c r="H29" s="177"/>
      <c r="I29" s="177"/>
      <c r="J29" s="177"/>
      <c r="K29" s="177"/>
      <c r="L29" s="214"/>
      <c r="S29" s="122"/>
      <c r="T29" s="122"/>
      <c r="U29" s="122"/>
      <c r="V29" s="122"/>
      <c r="W29" s="122"/>
      <c r="X29" s="122"/>
      <c r="Y29" s="122"/>
      <c r="Z29" s="122"/>
      <c r="AA29" s="122"/>
      <c r="AB29" s="122"/>
      <c r="AC29" s="122"/>
      <c r="AD29" s="122"/>
      <c r="AE29" s="122"/>
    </row>
    <row r="30" spans="1:31" s="128" customFormat="1" ht="25.35" customHeight="1" x14ac:dyDescent="0.2">
      <c r="A30" s="122"/>
      <c r="B30" s="123"/>
      <c r="C30" s="122"/>
      <c r="D30" s="221" t="s">
        <v>42</v>
      </c>
      <c r="E30" s="122"/>
      <c r="F30" s="122"/>
      <c r="G30" s="122"/>
      <c r="H30" s="122"/>
      <c r="I30" s="122"/>
      <c r="J30" s="222">
        <f>ROUND(J86, 2)</f>
        <v>0</v>
      </c>
      <c r="K30" s="122"/>
      <c r="L30" s="214"/>
      <c r="S30" s="122"/>
      <c r="T30" s="122"/>
      <c r="U30" s="122"/>
      <c r="V30" s="122"/>
      <c r="W30" s="122"/>
      <c r="X30" s="122"/>
      <c r="Y30" s="122"/>
      <c r="Z30" s="122"/>
      <c r="AA30" s="122"/>
      <c r="AB30" s="122"/>
      <c r="AC30" s="122"/>
      <c r="AD30" s="122"/>
      <c r="AE30" s="122"/>
    </row>
    <row r="31" spans="1:31" s="128" customFormat="1" ht="6.95" customHeight="1" x14ac:dyDescent="0.2">
      <c r="A31" s="122"/>
      <c r="B31" s="123"/>
      <c r="C31" s="122"/>
      <c r="D31" s="177"/>
      <c r="E31" s="177"/>
      <c r="F31" s="177"/>
      <c r="G31" s="177"/>
      <c r="H31" s="177"/>
      <c r="I31" s="177"/>
      <c r="J31" s="177"/>
      <c r="K31" s="177"/>
      <c r="L31" s="214"/>
      <c r="S31" s="122"/>
      <c r="T31" s="122"/>
      <c r="U31" s="122"/>
      <c r="V31" s="122"/>
      <c r="W31" s="122"/>
      <c r="X31" s="122"/>
      <c r="Y31" s="122"/>
      <c r="Z31" s="122"/>
      <c r="AA31" s="122"/>
      <c r="AB31" s="122"/>
      <c r="AC31" s="122"/>
      <c r="AD31" s="122"/>
      <c r="AE31" s="122"/>
    </row>
    <row r="32" spans="1:31" s="128" customFormat="1" ht="14.45" customHeight="1" x14ac:dyDescent="0.2">
      <c r="A32" s="122"/>
      <c r="B32" s="123"/>
      <c r="C32" s="122"/>
      <c r="D32" s="122"/>
      <c r="E32" s="122"/>
      <c r="F32" s="223" t="s">
        <v>44</v>
      </c>
      <c r="G32" s="122"/>
      <c r="H32" s="122"/>
      <c r="I32" s="223" t="s">
        <v>43</v>
      </c>
      <c r="J32" s="223" t="s">
        <v>45</v>
      </c>
      <c r="K32" s="122"/>
      <c r="L32" s="214"/>
      <c r="S32" s="122"/>
      <c r="T32" s="122"/>
      <c r="U32" s="122"/>
      <c r="V32" s="122"/>
      <c r="W32" s="122"/>
      <c r="X32" s="122"/>
      <c r="Y32" s="122"/>
      <c r="Z32" s="122"/>
      <c r="AA32" s="122"/>
      <c r="AB32" s="122"/>
      <c r="AC32" s="122"/>
      <c r="AD32" s="122"/>
      <c r="AE32" s="122"/>
    </row>
    <row r="33" spans="1:31" s="128" customFormat="1" ht="14.45" customHeight="1" x14ac:dyDescent="0.2">
      <c r="A33" s="122"/>
      <c r="B33" s="123"/>
      <c r="C33" s="122"/>
      <c r="D33" s="224" t="s">
        <v>46</v>
      </c>
      <c r="E33" s="118" t="s">
        <v>47</v>
      </c>
      <c r="F33" s="225">
        <f>ROUND((SUM(BE86:BE160)),  2)</f>
        <v>0</v>
      </c>
      <c r="G33" s="122"/>
      <c r="H33" s="122"/>
      <c r="I33" s="226">
        <v>0.21</v>
      </c>
      <c r="J33" s="225">
        <f>ROUND(((SUM(BE86:BE160))*I33),  2)</f>
        <v>0</v>
      </c>
      <c r="K33" s="122"/>
      <c r="L33" s="214"/>
      <c r="S33" s="122"/>
      <c r="T33" s="122"/>
      <c r="U33" s="122"/>
      <c r="V33" s="122"/>
      <c r="W33" s="122"/>
      <c r="X33" s="122"/>
      <c r="Y33" s="122"/>
      <c r="Z33" s="122"/>
      <c r="AA33" s="122"/>
      <c r="AB33" s="122"/>
      <c r="AC33" s="122"/>
      <c r="AD33" s="122"/>
      <c r="AE33" s="122"/>
    </row>
    <row r="34" spans="1:31" s="128" customFormat="1" ht="14.45" customHeight="1" x14ac:dyDescent="0.2">
      <c r="A34" s="122"/>
      <c r="B34" s="123"/>
      <c r="C34" s="122"/>
      <c r="D34" s="122"/>
      <c r="E34" s="118" t="s">
        <v>48</v>
      </c>
      <c r="F34" s="225">
        <f>ROUND((SUM(BF86:BF160)),  2)</f>
        <v>0</v>
      </c>
      <c r="G34" s="122"/>
      <c r="H34" s="122"/>
      <c r="I34" s="226">
        <v>0.15</v>
      </c>
      <c r="J34" s="225">
        <f>ROUND(((SUM(BF86:BF160))*I34),  2)</f>
        <v>0</v>
      </c>
      <c r="K34" s="122"/>
      <c r="L34" s="214"/>
      <c r="S34" s="122"/>
      <c r="T34" s="122"/>
      <c r="U34" s="122"/>
      <c r="V34" s="122"/>
      <c r="W34" s="122"/>
      <c r="X34" s="122"/>
      <c r="Y34" s="122"/>
      <c r="Z34" s="122"/>
      <c r="AA34" s="122"/>
      <c r="AB34" s="122"/>
      <c r="AC34" s="122"/>
      <c r="AD34" s="122"/>
      <c r="AE34" s="122"/>
    </row>
    <row r="35" spans="1:31" s="128" customFormat="1" ht="14.45" hidden="1" customHeight="1" x14ac:dyDescent="0.2">
      <c r="A35" s="122"/>
      <c r="B35" s="123"/>
      <c r="C35" s="122"/>
      <c r="D35" s="122"/>
      <c r="E35" s="118" t="s">
        <v>49</v>
      </c>
      <c r="F35" s="225">
        <f>ROUND((SUM(BG86:BG160)),  2)</f>
        <v>0</v>
      </c>
      <c r="G35" s="122"/>
      <c r="H35" s="122"/>
      <c r="I35" s="226">
        <v>0.21</v>
      </c>
      <c r="J35" s="225">
        <f>0</f>
        <v>0</v>
      </c>
      <c r="K35" s="122"/>
      <c r="L35" s="214"/>
      <c r="S35" s="122"/>
      <c r="T35" s="122"/>
      <c r="U35" s="122"/>
      <c r="V35" s="122"/>
      <c r="W35" s="122"/>
      <c r="X35" s="122"/>
      <c r="Y35" s="122"/>
      <c r="Z35" s="122"/>
      <c r="AA35" s="122"/>
      <c r="AB35" s="122"/>
      <c r="AC35" s="122"/>
      <c r="AD35" s="122"/>
      <c r="AE35" s="122"/>
    </row>
    <row r="36" spans="1:31" s="128" customFormat="1" ht="14.45" hidden="1" customHeight="1" x14ac:dyDescent="0.2">
      <c r="A36" s="122"/>
      <c r="B36" s="123"/>
      <c r="C36" s="122"/>
      <c r="D36" s="122"/>
      <c r="E36" s="118" t="s">
        <v>50</v>
      </c>
      <c r="F36" s="225">
        <f>ROUND((SUM(BH86:BH160)),  2)</f>
        <v>0</v>
      </c>
      <c r="G36" s="122"/>
      <c r="H36" s="122"/>
      <c r="I36" s="226">
        <v>0.15</v>
      </c>
      <c r="J36" s="225">
        <f>0</f>
        <v>0</v>
      </c>
      <c r="K36" s="122"/>
      <c r="L36" s="214"/>
      <c r="S36" s="122"/>
      <c r="T36" s="122"/>
      <c r="U36" s="122"/>
      <c r="V36" s="122"/>
      <c r="W36" s="122"/>
      <c r="X36" s="122"/>
      <c r="Y36" s="122"/>
      <c r="Z36" s="122"/>
      <c r="AA36" s="122"/>
      <c r="AB36" s="122"/>
      <c r="AC36" s="122"/>
      <c r="AD36" s="122"/>
      <c r="AE36" s="122"/>
    </row>
    <row r="37" spans="1:31" s="128" customFormat="1" ht="14.45" hidden="1" customHeight="1" x14ac:dyDescent="0.2">
      <c r="A37" s="122"/>
      <c r="B37" s="123"/>
      <c r="C37" s="122"/>
      <c r="D37" s="122"/>
      <c r="E37" s="118" t="s">
        <v>51</v>
      </c>
      <c r="F37" s="225">
        <f>ROUND((SUM(BI86:BI160)),  2)</f>
        <v>0</v>
      </c>
      <c r="G37" s="122"/>
      <c r="H37" s="122"/>
      <c r="I37" s="226">
        <v>0</v>
      </c>
      <c r="J37" s="225">
        <f>0</f>
        <v>0</v>
      </c>
      <c r="K37" s="122"/>
      <c r="L37" s="214"/>
      <c r="S37" s="122"/>
      <c r="T37" s="122"/>
      <c r="U37" s="122"/>
      <c r="V37" s="122"/>
      <c r="W37" s="122"/>
      <c r="X37" s="122"/>
      <c r="Y37" s="122"/>
      <c r="Z37" s="122"/>
      <c r="AA37" s="122"/>
      <c r="AB37" s="122"/>
      <c r="AC37" s="122"/>
      <c r="AD37" s="122"/>
      <c r="AE37" s="122"/>
    </row>
    <row r="38" spans="1:31" s="128" customFormat="1" ht="6.95" customHeight="1" x14ac:dyDescent="0.2">
      <c r="A38" s="122"/>
      <c r="B38" s="123"/>
      <c r="C38" s="122"/>
      <c r="D38" s="122"/>
      <c r="E38" s="122"/>
      <c r="F38" s="122"/>
      <c r="G38" s="122"/>
      <c r="H38" s="122"/>
      <c r="I38" s="122"/>
      <c r="J38" s="122"/>
      <c r="K38" s="122"/>
      <c r="L38" s="214"/>
      <c r="S38" s="122"/>
      <c r="T38" s="122"/>
      <c r="U38" s="122"/>
      <c r="V38" s="122"/>
      <c r="W38" s="122"/>
      <c r="X38" s="122"/>
      <c r="Y38" s="122"/>
      <c r="Z38" s="122"/>
      <c r="AA38" s="122"/>
      <c r="AB38" s="122"/>
      <c r="AC38" s="122"/>
      <c r="AD38" s="122"/>
      <c r="AE38" s="122"/>
    </row>
    <row r="39" spans="1:31" s="128" customFormat="1" ht="25.35" customHeight="1" x14ac:dyDescent="0.2">
      <c r="A39" s="122"/>
      <c r="B39" s="123"/>
      <c r="C39" s="227"/>
      <c r="D39" s="228" t="s">
        <v>52</v>
      </c>
      <c r="E39" s="169"/>
      <c r="F39" s="169"/>
      <c r="G39" s="229" t="s">
        <v>53</v>
      </c>
      <c r="H39" s="230" t="s">
        <v>54</v>
      </c>
      <c r="I39" s="169"/>
      <c r="J39" s="231">
        <f>SUM(J30:J37)</f>
        <v>0</v>
      </c>
      <c r="K39" s="232"/>
      <c r="L39" s="214"/>
      <c r="S39" s="122"/>
      <c r="T39" s="122"/>
      <c r="U39" s="122"/>
      <c r="V39" s="122"/>
      <c r="W39" s="122"/>
      <c r="X39" s="122"/>
      <c r="Y39" s="122"/>
      <c r="Z39" s="122"/>
      <c r="AA39" s="122"/>
      <c r="AB39" s="122"/>
      <c r="AC39" s="122"/>
      <c r="AD39" s="122"/>
      <c r="AE39" s="122"/>
    </row>
    <row r="40" spans="1:31" s="128" customFormat="1" ht="14.45" customHeight="1" x14ac:dyDescent="0.2">
      <c r="A40" s="122"/>
      <c r="B40" s="144"/>
      <c r="C40" s="145"/>
      <c r="D40" s="145"/>
      <c r="E40" s="145"/>
      <c r="F40" s="145"/>
      <c r="G40" s="145"/>
      <c r="H40" s="145"/>
      <c r="I40" s="145"/>
      <c r="J40" s="145"/>
      <c r="K40" s="145"/>
      <c r="L40" s="214"/>
      <c r="S40" s="122"/>
      <c r="T40" s="122"/>
      <c r="U40" s="122"/>
      <c r="V40" s="122"/>
      <c r="W40" s="122"/>
      <c r="X40" s="122"/>
      <c r="Y40" s="122"/>
      <c r="Z40" s="122"/>
      <c r="AA40" s="122"/>
      <c r="AB40" s="122"/>
      <c r="AC40" s="122"/>
      <c r="AD40" s="122"/>
      <c r="AE40" s="122"/>
    </row>
    <row r="44" spans="1:31" s="128" customFormat="1" ht="6.95" customHeight="1" x14ac:dyDescent="0.2">
      <c r="A44" s="122"/>
      <c r="B44" s="146"/>
      <c r="C44" s="147"/>
      <c r="D44" s="147"/>
      <c r="E44" s="147"/>
      <c r="F44" s="147"/>
      <c r="G44" s="147"/>
      <c r="H44" s="147"/>
      <c r="I44" s="147"/>
      <c r="J44" s="147"/>
      <c r="K44" s="147"/>
      <c r="L44" s="214"/>
      <c r="S44" s="122"/>
      <c r="T44" s="122"/>
      <c r="U44" s="122"/>
      <c r="V44" s="122"/>
      <c r="W44" s="122"/>
      <c r="X44" s="122"/>
      <c r="Y44" s="122"/>
      <c r="Z44" s="122"/>
      <c r="AA44" s="122"/>
      <c r="AB44" s="122"/>
      <c r="AC44" s="122"/>
      <c r="AD44" s="122"/>
      <c r="AE44" s="122"/>
    </row>
    <row r="45" spans="1:31" s="128" customFormat="1" ht="24.95" customHeight="1" x14ac:dyDescent="0.2">
      <c r="A45" s="122"/>
      <c r="B45" s="123"/>
      <c r="C45" s="109" t="s">
        <v>98</v>
      </c>
      <c r="D45" s="122"/>
      <c r="E45" s="122"/>
      <c r="F45" s="122"/>
      <c r="G45" s="122"/>
      <c r="H45" s="122"/>
      <c r="I45" s="122"/>
      <c r="J45" s="122"/>
      <c r="K45" s="122"/>
      <c r="L45" s="214"/>
      <c r="S45" s="122"/>
      <c r="T45" s="122"/>
      <c r="U45" s="122"/>
      <c r="V45" s="122"/>
      <c r="W45" s="122"/>
      <c r="X45" s="122"/>
      <c r="Y45" s="122"/>
      <c r="Z45" s="122"/>
      <c r="AA45" s="122"/>
      <c r="AB45" s="122"/>
      <c r="AC45" s="122"/>
      <c r="AD45" s="122"/>
      <c r="AE45" s="122"/>
    </row>
    <row r="46" spans="1:31" s="128" customFormat="1" ht="6.95" customHeight="1" x14ac:dyDescent="0.2">
      <c r="A46" s="122"/>
      <c r="B46" s="123"/>
      <c r="C46" s="122"/>
      <c r="D46" s="122"/>
      <c r="E46" s="122"/>
      <c r="F46" s="122"/>
      <c r="G46" s="122"/>
      <c r="H46" s="122"/>
      <c r="I46" s="122"/>
      <c r="J46" s="122"/>
      <c r="K46" s="122"/>
      <c r="L46" s="214"/>
      <c r="S46" s="122"/>
      <c r="T46" s="122"/>
      <c r="U46" s="122"/>
      <c r="V46" s="122"/>
      <c r="W46" s="122"/>
      <c r="X46" s="122"/>
      <c r="Y46" s="122"/>
      <c r="Z46" s="122"/>
      <c r="AA46" s="122"/>
      <c r="AB46" s="122"/>
      <c r="AC46" s="122"/>
      <c r="AD46" s="122"/>
      <c r="AE46" s="122"/>
    </row>
    <row r="47" spans="1:31" s="128" customFormat="1" ht="12" customHeight="1" x14ac:dyDescent="0.2">
      <c r="A47" s="122"/>
      <c r="B47" s="123"/>
      <c r="C47" s="118" t="s">
        <v>17</v>
      </c>
      <c r="D47" s="122"/>
      <c r="E47" s="122"/>
      <c r="F47" s="122"/>
      <c r="G47" s="122"/>
      <c r="H47" s="122"/>
      <c r="I47" s="122"/>
      <c r="J47" s="122"/>
      <c r="K47" s="122"/>
      <c r="L47" s="214"/>
      <c r="S47" s="122"/>
      <c r="T47" s="122"/>
      <c r="U47" s="122"/>
      <c r="V47" s="122"/>
      <c r="W47" s="122"/>
      <c r="X47" s="122"/>
      <c r="Y47" s="122"/>
      <c r="Z47" s="122"/>
      <c r="AA47" s="122"/>
      <c r="AB47" s="122"/>
      <c r="AC47" s="122"/>
      <c r="AD47" s="122"/>
      <c r="AE47" s="122"/>
    </row>
    <row r="48" spans="1:31" s="128" customFormat="1" ht="16.5" customHeight="1" x14ac:dyDescent="0.2">
      <c r="A48" s="122"/>
      <c r="B48" s="123"/>
      <c r="C48" s="122"/>
      <c r="D48" s="122"/>
      <c r="E48" s="212" t="str">
        <f>E7</f>
        <v>Oprava bytu Botanická 68, 602 00, BRNO - Byt č. 1</v>
      </c>
      <c r="F48" s="213"/>
      <c r="G48" s="213"/>
      <c r="H48" s="213"/>
      <c r="I48" s="122"/>
      <c r="J48" s="122"/>
      <c r="K48" s="122"/>
      <c r="L48" s="214"/>
      <c r="S48" s="122"/>
      <c r="T48" s="122"/>
      <c r="U48" s="122"/>
      <c r="V48" s="122"/>
      <c r="W48" s="122"/>
      <c r="X48" s="122"/>
      <c r="Y48" s="122"/>
      <c r="Z48" s="122"/>
      <c r="AA48" s="122"/>
      <c r="AB48" s="122"/>
      <c r="AC48" s="122"/>
      <c r="AD48" s="122"/>
      <c r="AE48" s="122"/>
    </row>
    <row r="49" spans="1:47" s="128" customFormat="1" ht="12" customHeight="1" x14ac:dyDescent="0.2">
      <c r="A49" s="122"/>
      <c r="B49" s="123"/>
      <c r="C49" s="118" t="s">
        <v>96</v>
      </c>
      <c r="D49" s="122"/>
      <c r="E49" s="122"/>
      <c r="F49" s="122"/>
      <c r="G49" s="122"/>
      <c r="H49" s="122"/>
      <c r="I49" s="122"/>
      <c r="J49" s="122"/>
      <c r="K49" s="122"/>
      <c r="L49" s="214"/>
      <c r="S49" s="122"/>
      <c r="T49" s="122"/>
      <c r="U49" s="122"/>
      <c r="V49" s="122"/>
      <c r="W49" s="122"/>
      <c r="X49" s="122"/>
      <c r="Y49" s="122"/>
      <c r="Z49" s="122"/>
      <c r="AA49" s="122"/>
      <c r="AB49" s="122"/>
      <c r="AC49" s="122"/>
      <c r="AD49" s="122"/>
      <c r="AE49" s="122"/>
    </row>
    <row r="50" spans="1:47" s="128" customFormat="1" ht="16.5" customHeight="1" x14ac:dyDescent="0.2">
      <c r="A50" s="122"/>
      <c r="B50" s="123"/>
      <c r="C50" s="122"/>
      <c r="D50" s="122"/>
      <c r="E50" s="153" t="str">
        <f>E9</f>
        <v>D.1.4a - vytápění</v>
      </c>
      <c r="F50" s="215"/>
      <c r="G50" s="215"/>
      <c r="H50" s="215"/>
      <c r="I50" s="122"/>
      <c r="J50" s="122"/>
      <c r="K50" s="122"/>
      <c r="L50" s="214"/>
      <c r="S50" s="122"/>
      <c r="T50" s="122"/>
      <c r="U50" s="122"/>
      <c r="V50" s="122"/>
      <c r="W50" s="122"/>
      <c r="X50" s="122"/>
      <c r="Y50" s="122"/>
      <c r="Z50" s="122"/>
      <c r="AA50" s="122"/>
      <c r="AB50" s="122"/>
      <c r="AC50" s="122"/>
      <c r="AD50" s="122"/>
      <c r="AE50" s="122"/>
    </row>
    <row r="51" spans="1:47" s="128" customFormat="1" ht="6.95" customHeight="1" x14ac:dyDescent="0.2">
      <c r="A51" s="122"/>
      <c r="B51" s="123"/>
      <c r="C51" s="122"/>
      <c r="D51" s="122"/>
      <c r="E51" s="122"/>
      <c r="F51" s="122"/>
      <c r="G51" s="122"/>
      <c r="H51" s="122"/>
      <c r="I51" s="122"/>
      <c r="J51" s="122"/>
      <c r="K51" s="122"/>
      <c r="L51" s="214"/>
      <c r="S51" s="122"/>
      <c r="T51" s="122"/>
      <c r="U51" s="122"/>
      <c r="V51" s="122"/>
      <c r="W51" s="122"/>
      <c r="X51" s="122"/>
      <c r="Y51" s="122"/>
      <c r="Z51" s="122"/>
      <c r="AA51" s="122"/>
      <c r="AB51" s="122"/>
      <c r="AC51" s="122"/>
      <c r="AD51" s="122"/>
      <c r="AE51" s="122"/>
    </row>
    <row r="52" spans="1:47" s="128" customFormat="1" ht="12" customHeight="1" x14ac:dyDescent="0.2">
      <c r="A52" s="122"/>
      <c r="B52" s="123"/>
      <c r="C52" s="118" t="s">
        <v>21</v>
      </c>
      <c r="D52" s="122"/>
      <c r="E52" s="122"/>
      <c r="F52" s="119" t="str">
        <f>F12</f>
        <v>Brno</v>
      </c>
      <c r="G52" s="122"/>
      <c r="H52" s="122"/>
      <c r="I52" s="118" t="s">
        <v>23</v>
      </c>
      <c r="J52" s="216" t="str">
        <f>IF(J12="","",J12)</f>
        <v>21. 7. 2021</v>
      </c>
      <c r="K52" s="122"/>
      <c r="L52" s="214"/>
      <c r="S52" s="122"/>
      <c r="T52" s="122"/>
      <c r="U52" s="122"/>
      <c r="V52" s="122"/>
      <c r="W52" s="122"/>
      <c r="X52" s="122"/>
      <c r="Y52" s="122"/>
      <c r="Z52" s="122"/>
      <c r="AA52" s="122"/>
      <c r="AB52" s="122"/>
      <c r="AC52" s="122"/>
      <c r="AD52" s="122"/>
      <c r="AE52" s="122"/>
    </row>
    <row r="53" spans="1:47" s="128" customFormat="1" ht="6.95" customHeight="1" x14ac:dyDescent="0.2">
      <c r="A53" s="122"/>
      <c r="B53" s="123"/>
      <c r="C53" s="122"/>
      <c r="D53" s="122"/>
      <c r="E53" s="122"/>
      <c r="F53" s="122"/>
      <c r="G53" s="122"/>
      <c r="H53" s="122"/>
      <c r="I53" s="122"/>
      <c r="J53" s="122"/>
      <c r="K53" s="122"/>
      <c r="L53" s="214"/>
      <c r="S53" s="122"/>
      <c r="T53" s="122"/>
      <c r="U53" s="122"/>
      <c r="V53" s="122"/>
      <c r="W53" s="122"/>
      <c r="X53" s="122"/>
      <c r="Y53" s="122"/>
      <c r="Z53" s="122"/>
      <c r="AA53" s="122"/>
      <c r="AB53" s="122"/>
      <c r="AC53" s="122"/>
      <c r="AD53" s="122"/>
      <c r="AE53" s="122"/>
    </row>
    <row r="54" spans="1:47" s="128" customFormat="1" ht="15.2" customHeight="1" x14ac:dyDescent="0.2">
      <c r="A54" s="122"/>
      <c r="B54" s="123"/>
      <c r="C54" s="118" t="s">
        <v>25</v>
      </c>
      <c r="D54" s="122"/>
      <c r="E54" s="122"/>
      <c r="F54" s="119" t="str">
        <f>E15</f>
        <v>Úřad městské části Brno-střed</v>
      </c>
      <c r="G54" s="122"/>
      <c r="H54" s="122"/>
      <c r="I54" s="118" t="s">
        <v>33</v>
      </c>
      <c r="J54" s="233" t="str">
        <f>E21</f>
        <v>Intar a.s.</v>
      </c>
      <c r="K54" s="122"/>
      <c r="L54" s="214"/>
      <c r="S54" s="122"/>
      <c r="T54" s="122"/>
      <c r="U54" s="122"/>
      <c r="V54" s="122"/>
      <c r="W54" s="122"/>
      <c r="X54" s="122"/>
      <c r="Y54" s="122"/>
      <c r="Z54" s="122"/>
      <c r="AA54" s="122"/>
      <c r="AB54" s="122"/>
      <c r="AC54" s="122"/>
      <c r="AD54" s="122"/>
      <c r="AE54" s="122"/>
    </row>
    <row r="55" spans="1:47" s="128" customFormat="1" ht="15.2" customHeight="1" x14ac:dyDescent="0.2">
      <c r="A55" s="122"/>
      <c r="B55" s="123"/>
      <c r="C55" s="118" t="s">
        <v>31</v>
      </c>
      <c r="D55" s="122"/>
      <c r="E55" s="122"/>
      <c r="F55" s="119" t="str">
        <f>IF(E18="","",E18)</f>
        <v>Vyplň údaj</v>
      </c>
      <c r="G55" s="122"/>
      <c r="H55" s="122"/>
      <c r="I55" s="118" t="s">
        <v>38</v>
      </c>
      <c r="J55" s="233" t="str">
        <f>E24</f>
        <v>Hynek Farka</v>
      </c>
      <c r="K55" s="122"/>
      <c r="L55" s="214"/>
      <c r="S55" s="122"/>
      <c r="T55" s="122"/>
      <c r="U55" s="122"/>
      <c r="V55" s="122"/>
      <c r="W55" s="122"/>
      <c r="X55" s="122"/>
      <c r="Y55" s="122"/>
      <c r="Z55" s="122"/>
      <c r="AA55" s="122"/>
      <c r="AB55" s="122"/>
      <c r="AC55" s="122"/>
      <c r="AD55" s="122"/>
      <c r="AE55" s="122"/>
    </row>
    <row r="56" spans="1:47" s="128" customFormat="1" ht="10.35" customHeight="1" x14ac:dyDescent="0.2">
      <c r="A56" s="122"/>
      <c r="B56" s="123"/>
      <c r="C56" s="122"/>
      <c r="D56" s="122"/>
      <c r="E56" s="122"/>
      <c r="F56" s="122"/>
      <c r="G56" s="122"/>
      <c r="H56" s="122"/>
      <c r="I56" s="122"/>
      <c r="J56" s="122"/>
      <c r="K56" s="122"/>
      <c r="L56" s="214"/>
      <c r="S56" s="122"/>
      <c r="T56" s="122"/>
      <c r="U56" s="122"/>
      <c r="V56" s="122"/>
      <c r="W56" s="122"/>
      <c r="X56" s="122"/>
      <c r="Y56" s="122"/>
      <c r="Z56" s="122"/>
      <c r="AA56" s="122"/>
      <c r="AB56" s="122"/>
      <c r="AC56" s="122"/>
      <c r="AD56" s="122"/>
      <c r="AE56" s="122"/>
    </row>
    <row r="57" spans="1:47" s="128" customFormat="1" ht="29.25" customHeight="1" x14ac:dyDescent="0.2">
      <c r="A57" s="122"/>
      <c r="B57" s="123"/>
      <c r="C57" s="234" t="s">
        <v>99</v>
      </c>
      <c r="D57" s="227"/>
      <c r="E57" s="227"/>
      <c r="F57" s="227"/>
      <c r="G57" s="227"/>
      <c r="H57" s="227"/>
      <c r="I57" s="227"/>
      <c r="J57" s="235" t="s">
        <v>100</v>
      </c>
      <c r="K57" s="227"/>
      <c r="L57" s="214"/>
      <c r="S57" s="122"/>
      <c r="T57" s="122"/>
      <c r="U57" s="122"/>
      <c r="V57" s="122"/>
      <c r="W57" s="122"/>
      <c r="X57" s="122"/>
      <c r="Y57" s="122"/>
      <c r="Z57" s="122"/>
      <c r="AA57" s="122"/>
      <c r="AB57" s="122"/>
      <c r="AC57" s="122"/>
      <c r="AD57" s="122"/>
      <c r="AE57" s="122"/>
    </row>
    <row r="58" spans="1:47" s="128" customFormat="1" ht="10.35" customHeight="1" x14ac:dyDescent="0.2">
      <c r="A58" s="122"/>
      <c r="B58" s="123"/>
      <c r="C58" s="122"/>
      <c r="D58" s="122"/>
      <c r="E58" s="122"/>
      <c r="F58" s="122"/>
      <c r="G58" s="122"/>
      <c r="H58" s="122"/>
      <c r="I58" s="122"/>
      <c r="J58" s="122"/>
      <c r="K58" s="122"/>
      <c r="L58" s="214"/>
      <c r="S58" s="122"/>
      <c r="T58" s="122"/>
      <c r="U58" s="122"/>
      <c r="V58" s="122"/>
      <c r="W58" s="122"/>
      <c r="X58" s="122"/>
      <c r="Y58" s="122"/>
      <c r="Z58" s="122"/>
      <c r="AA58" s="122"/>
      <c r="AB58" s="122"/>
      <c r="AC58" s="122"/>
      <c r="AD58" s="122"/>
      <c r="AE58" s="122"/>
    </row>
    <row r="59" spans="1:47" s="128" customFormat="1" ht="22.9" customHeight="1" x14ac:dyDescent="0.2">
      <c r="A59" s="122"/>
      <c r="B59" s="123"/>
      <c r="C59" s="236" t="s">
        <v>74</v>
      </c>
      <c r="D59" s="122"/>
      <c r="E59" s="122"/>
      <c r="F59" s="122"/>
      <c r="G59" s="122"/>
      <c r="H59" s="122"/>
      <c r="I59" s="122"/>
      <c r="J59" s="222">
        <f>J86</f>
        <v>0</v>
      </c>
      <c r="K59" s="122"/>
      <c r="L59" s="214"/>
      <c r="S59" s="122"/>
      <c r="T59" s="122"/>
      <c r="U59" s="122"/>
      <c r="V59" s="122"/>
      <c r="W59" s="122"/>
      <c r="X59" s="122"/>
      <c r="Y59" s="122"/>
      <c r="Z59" s="122"/>
      <c r="AA59" s="122"/>
      <c r="AB59" s="122"/>
      <c r="AC59" s="122"/>
      <c r="AD59" s="122"/>
      <c r="AE59" s="122"/>
      <c r="AU59" s="105" t="s">
        <v>101</v>
      </c>
    </row>
    <row r="60" spans="1:47" s="237" customFormat="1" ht="24.95" customHeight="1" x14ac:dyDescent="0.2">
      <c r="B60" s="238"/>
      <c r="D60" s="239" t="s">
        <v>102</v>
      </c>
      <c r="E60" s="240"/>
      <c r="F60" s="240"/>
      <c r="G60" s="240"/>
      <c r="H60" s="240"/>
      <c r="I60" s="240"/>
      <c r="J60" s="241">
        <f>J87</f>
        <v>0</v>
      </c>
      <c r="L60" s="238"/>
    </row>
    <row r="61" spans="1:47" s="242" customFormat="1" ht="19.899999999999999" customHeight="1" x14ac:dyDescent="0.2">
      <c r="B61" s="243"/>
      <c r="D61" s="244" t="s">
        <v>105</v>
      </c>
      <c r="E61" s="245"/>
      <c r="F61" s="245"/>
      <c r="G61" s="245"/>
      <c r="H61" s="245"/>
      <c r="I61" s="245"/>
      <c r="J61" s="246">
        <f>J88</f>
        <v>0</v>
      </c>
      <c r="L61" s="243"/>
    </row>
    <row r="62" spans="1:47" s="237" customFormat="1" ht="24.95" customHeight="1" x14ac:dyDescent="0.2">
      <c r="B62" s="238"/>
      <c r="D62" s="239" t="s">
        <v>107</v>
      </c>
      <c r="E62" s="240"/>
      <c r="F62" s="240"/>
      <c r="G62" s="240"/>
      <c r="H62" s="240"/>
      <c r="I62" s="240"/>
      <c r="J62" s="241">
        <f>J98</f>
        <v>0</v>
      </c>
      <c r="L62" s="238"/>
    </row>
    <row r="63" spans="1:47" s="242" customFormat="1" ht="19.899999999999999" customHeight="1" x14ac:dyDescent="0.2">
      <c r="B63" s="243"/>
      <c r="D63" s="244" t="s">
        <v>568</v>
      </c>
      <c r="E63" s="245"/>
      <c r="F63" s="245"/>
      <c r="G63" s="245"/>
      <c r="H63" s="245"/>
      <c r="I63" s="245"/>
      <c r="J63" s="246">
        <f>J99</f>
        <v>0</v>
      </c>
      <c r="L63" s="243"/>
    </row>
    <row r="64" spans="1:47" s="242" customFormat="1" ht="19.899999999999999" customHeight="1" x14ac:dyDescent="0.2">
      <c r="B64" s="243"/>
      <c r="D64" s="244" t="s">
        <v>569</v>
      </c>
      <c r="E64" s="245"/>
      <c r="F64" s="245"/>
      <c r="G64" s="245"/>
      <c r="H64" s="245"/>
      <c r="I64" s="245"/>
      <c r="J64" s="246">
        <f>J104</f>
        <v>0</v>
      </c>
      <c r="L64" s="243"/>
    </row>
    <row r="65" spans="1:31" s="242" customFormat="1" ht="19.899999999999999" customHeight="1" x14ac:dyDescent="0.2">
      <c r="B65" s="243"/>
      <c r="D65" s="244" t="s">
        <v>570</v>
      </c>
      <c r="E65" s="245"/>
      <c r="F65" s="245"/>
      <c r="G65" s="245"/>
      <c r="H65" s="245"/>
      <c r="I65" s="245"/>
      <c r="J65" s="246">
        <f>J112</f>
        <v>0</v>
      </c>
      <c r="L65" s="243"/>
    </row>
    <row r="66" spans="1:31" s="242" customFormat="1" ht="19.899999999999999" customHeight="1" x14ac:dyDescent="0.2">
      <c r="B66" s="243"/>
      <c r="D66" s="244" t="s">
        <v>115</v>
      </c>
      <c r="E66" s="245"/>
      <c r="F66" s="245"/>
      <c r="G66" s="245"/>
      <c r="H66" s="245"/>
      <c r="I66" s="245"/>
      <c r="J66" s="246">
        <f>J144</f>
        <v>0</v>
      </c>
      <c r="L66" s="243"/>
    </row>
    <row r="67" spans="1:31" s="128" customFormat="1" ht="21.75" customHeight="1" x14ac:dyDescent="0.2">
      <c r="A67" s="122"/>
      <c r="B67" s="123"/>
      <c r="C67" s="122"/>
      <c r="D67" s="122"/>
      <c r="E67" s="122"/>
      <c r="F67" s="122"/>
      <c r="G67" s="122"/>
      <c r="H67" s="122"/>
      <c r="I67" s="122"/>
      <c r="J67" s="122"/>
      <c r="K67" s="122"/>
      <c r="L67" s="214"/>
      <c r="S67" s="122"/>
      <c r="T67" s="122"/>
      <c r="U67" s="122"/>
      <c r="V67" s="122"/>
      <c r="W67" s="122"/>
      <c r="X67" s="122"/>
      <c r="Y67" s="122"/>
      <c r="Z67" s="122"/>
      <c r="AA67" s="122"/>
      <c r="AB67" s="122"/>
      <c r="AC67" s="122"/>
      <c r="AD67" s="122"/>
      <c r="AE67" s="122"/>
    </row>
    <row r="68" spans="1:31" s="128" customFormat="1" ht="6.95" customHeight="1" x14ac:dyDescent="0.2">
      <c r="A68" s="122"/>
      <c r="B68" s="144"/>
      <c r="C68" s="145"/>
      <c r="D68" s="145"/>
      <c r="E68" s="145"/>
      <c r="F68" s="145"/>
      <c r="G68" s="145"/>
      <c r="H68" s="145"/>
      <c r="I68" s="145"/>
      <c r="J68" s="145"/>
      <c r="K68" s="145"/>
      <c r="L68" s="214"/>
      <c r="S68" s="122"/>
      <c r="T68" s="122"/>
      <c r="U68" s="122"/>
      <c r="V68" s="122"/>
      <c r="W68" s="122"/>
      <c r="X68" s="122"/>
      <c r="Y68" s="122"/>
      <c r="Z68" s="122"/>
      <c r="AA68" s="122"/>
      <c r="AB68" s="122"/>
      <c r="AC68" s="122"/>
      <c r="AD68" s="122"/>
      <c r="AE68" s="122"/>
    </row>
    <row r="72" spans="1:31" s="128" customFormat="1" ht="6.95" customHeight="1" x14ac:dyDescent="0.2">
      <c r="A72" s="122"/>
      <c r="B72" s="146"/>
      <c r="C72" s="147"/>
      <c r="D72" s="147"/>
      <c r="E72" s="147"/>
      <c r="F72" s="147"/>
      <c r="G72" s="147"/>
      <c r="H72" s="147"/>
      <c r="I72" s="147"/>
      <c r="J72" s="147"/>
      <c r="K72" s="147"/>
      <c r="L72" s="214"/>
      <c r="S72" s="122"/>
      <c r="T72" s="122"/>
      <c r="U72" s="122"/>
      <c r="V72" s="122"/>
      <c r="W72" s="122"/>
      <c r="X72" s="122"/>
      <c r="Y72" s="122"/>
      <c r="Z72" s="122"/>
      <c r="AA72" s="122"/>
      <c r="AB72" s="122"/>
      <c r="AC72" s="122"/>
      <c r="AD72" s="122"/>
      <c r="AE72" s="122"/>
    </row>
    <row r="73" spans="1:31" s="128" customFormat="1" ht="24.95" customHeight="1" x14ac:dyDescent="0.2">
      <c r="A73" s="122"/>
      <c r="B73" s="123"/>
      <c r="C73" s="109" t="s">
        <v>117</v>
      </c>
      <c r="D73" s="122"/>
      <c r="E73" s="122"/>
      <c r="F73" s="122"/>
      <c r="G73" s="122"/>
      <c r="H73" s="122"/>
      <c r="I73" s="122"/>
      <c r="J73" s="122"/>
      <c r="K73" s="122"/>
      <c r="L73" s="214"/>
      <c r="S73" s="122"/>
      <c r="T73" s="122"/>
      <c r="U73" s="122"/>
      <c r="V73" s="122"/>
      <c r="W73" s="122"/>
      <c r="X73" s="122"/>
      <c r="Y73" s="122"/>
      <c r="Z73" s="122"/>
      <c r="AA73" s="122"/>
      <c r="AB73" s="122"/>
      <c r="AC73" s="122"/>
      <c r="AD73" s="122"/>
      <c r="AE73" s="122"/>
    </row>
    <row r="74" spans="1:31" s="128" customFormat="1" ht="6.95" customHeight="1" x14ac:dyDescent="0.2">
      <c r="A74" s="122"/>
      <c r="B74" s="123"/>
      <c r="C74" s="122"/>
      <c r="D74" s="122"/>
      <c r="E74" s="122"/>
      <c r="F74" s="122"/>
      <c r="G74" s="122"/>
      <c r="H74" s="122"/>
      <c r="I74" s="122"/>
      <c r="J74" s="122"/>
      <c r="K74" s="122"/>
      <c r="L74" s="214"/>
      <c r="S74" s="122"/>
      <c r="T74" s="122"/>
      <c r="U74" s="122"/>
      <c r="V74" s="122"/>
      <c r="W74" s="122"/>
      <c r="X74" s="122"/>
      <c r="Y74" s="122"/>
      <c r="Z74" s="122"/>
      <c r="AA74" s="122"/>
      <c r="AB74" s="122"/>
      <c r="AC74" s="122"/>
      <c r="AD74" s="122"/>
      <c r="AE74" s="122"/>
    </row>
    <row r="75" spans="1:31" s="128" customFormat="1" ht="12" customHeight="1" x14ac:dyDescent="0.2">
      <c r="A75" s="122"/>
      <c r="B75" s="123"/>
      <c r="C75" s="118" t="s">
        <v>17</v>
      </c>
      <c r="D75" s="122"/>
      <c r="E75" s="122"/>
      <c r="F75" s="122"/>
      <c r="G75" s="122"/>
      <c r="H75" s="122"/>
      <c r="I75" s="122"/>
      <c r="J75" s="122"/>
      <c r="K75" s="122"/>
      <c r="L75" s="214"/>
      <c r="S75" s="122"/>
      <c r="T75" s="122"/>
      <c r="U75" s="122"/>
      <c r="V75" s="122"/>
      <c r="W75" s="122"/>
      <c r="X75" s="122"/>
      <c r="Y75" s="122"/>
      <c r="Z75" s="122"/>
      <c r="AA75" s="122"/>
      <c r="AB75" s="122"/>
      <c r="AC75" s="122"/>
      <c r="AD75" s="122"/>
      <c r="AE75" s="122"/>
    </row>
    <row r="76" spans="1:31" s="128" customFormat="1" ht="16.5" customHeight="1" x14ac:dyDescent="0.2">
      <c r="A76" s="122"/>
      <c r="B76" s="123"/>
      <c r="C76" s="122"/>
      <c r="D76" s="122"/>
      <c r="E76" s="212" t="str">
        <f>E7</f>
        <v>Oprava bytu Botanická 68, 602 00, BRNO - Byt č. 1</v>
      </c>
      <c r="F76" s="213"/>
      <c r="G76" s="213"/>
      <c r="H76" s="213"/>
      <c r="I76" s="122"/>
      <c r="J76" s="122"/>
      <c r="K76" s="122"/>
      <c r="L76" s="214"/>
      <c r="S76" s="122"/>
      <c r="T76" s="122"/>
      <c r="U76" s="122"/>
      <c r="V76" s="122"/>
      <c r="W76" s="122"/>
      <c r="X76" s="122"/>
      <c r="Y76" s="122"/>
      <c r="Z76" s="122"/>
      <c r="AA76" s="122"/>
      <c r="AB76" s="122"/>
      <c r="AC76" s="122"/>
      <c r="AD76" s="122"/>
      <c r="AE76" s="122"/>
    </row>
    <row r="77" spans="1:31" s="128" customFormat="1" ht="12" customHeight="1" x14ac:dyDescent="0.2">
      <c r="A77" s="122"/>
      <c r="B77" s="123"/>
      <c r="C77" s="118" t="s">
        <v>96</v>
      </c>
      <c r="D77" s="122"/>
      <c r="E77" s="122"/>
      <c r="F77" s="122"/>
      <c r="G77" s="122"/>
      <c r="H77" s="122"/>
      <c r="I77" s="122"/>
      <c r="J77" s="122"/>
      <c r="K77" s="122"/>
      <c r="L77" s="214"/>
      <c r="S77" s="122"/>
      <c r="T77" s="122"/>
      <c r="U77" s="122"/>
      <c r="V77" s="122"/>
      <c r="W77" s="122"/>
      <c r="X77" s="122"/>
      <c r="Y77" s="122"/>
      <c r="Z77" s="122"/>
      <c r="AA77" s="122"/>
      <c r="AB77" s="122"/>
      <c r="AC77" s="122"/>
      <c r="AD77" s="122"/>
      <c r="AE77" s="122"/>
    </row>
    <row r="78" spans="1:31" s="128" customFormat="1" ht="16.5" customHeight="1" x14ac:dyDescent="0.2">
      <c r="A78" s="122"/>
      <c r="B78" s="123"/>
      <c r="C78" s="122"/>
      <c r="D78" s="122"/>
      <c r="E78" s="153" t="str">
        <f>E9</f>
        <v>D.1.4a - vytápění</v>
      </c>
      <c r="F78" s="215"/>
      <c r="G78" s="215"/>
      <c r="H78" s="215"/>
      <c r="I78" s="122"/>
      <c r="J78" s="122"/>
      <c r="K78" s="122"/>
      <c r="L78" s="214"/>
      <c r="S78" s="122"/>
      <c r="T78" s="122"/>
      <c r="U78" s="122"/>
      <c r="V78" s="122"/>
      <c r="W78" s="122"/>
      <c r="X78" s="122"/>
      <c r="Y78" s="122"/>
      <c r="Z78" s="122"/>
      <c r="AA78" s="122"/>
      <c r="AB78" s="122"/>
      <c r="AC78" s="122"/>
      <c r="AD78" s="122"/>
      <c r="AE78" s="122"/>
    </row>
    <row r="79" spans="1:31" s="128" customFormat="1" ht="6.95" customHeight="1" x14ac:dyDescent="0.2">
      <c r="A79" s="122"/>
      <c r="B79" s="123"/>
      <c r="C79" s="122"/>
      <c r="D79" s="122"/>
      <c r="E79" s="122"/>
      <c r="F79" s="122"/>
      <c r="G79" s="122"/>
      <c r="H79" s="122"/>
      <c r="I79" s="122"/>
      <c r="J79" s="122"/>
      <c r="K79" s="122"/>
      <c r="L79" s="214"/>
      <c r="S79" s="122"/>
      <c r="T79" s="122"/>
      <c r="U79" s="122"/>
      <c r="V79" s="122"/>
      <c r="W79" s="122"/>
      <c r="X79" s="122"/>
      <c r="Y79" s="122"/>
      <c r="Z79" s="122"/>
      <c r="AA79" s="122"/>
      <c r="AB79" s="122"/>
      <c r="AC79" s="122"/>
      <c r="AD79" s="122"/>
      <c r="AE79" s="122"/>
    </row>
    <row r="80" spans="1:31" s="128" customFormat="1" ht="12" customHeight="1" x14ac:dyDescent="0.2">
      <c r="A80" s="122"/>
      <c r="B80" s="123"/>
      <c r="C80" s="118" t="s">
        <v>21</v>
      </c>
      <c r="D80" s="122"/>
      <c r="E80" s="122"/>
      <c r="F80" s="119" t="str">
        <f>F12</f>
        <v>Brno</v>
      </c>
      <c r="G80" s="122"/>
      <c r="H80" s="122"/>
      <c r="I80" s="118" t="s">
        <v>23</v>
      </c>
      <c r="J80" s="216" t="str">
        <f>IF(J12="","",J12)</f>
        <v>21. 7. 2021</v>
      </c>
      <c r="K80" s="122"/>
      <c r="L80" s="214"/>
      <c r="S80" s="122"/>
      <c r="T80" s="122"/>
      <c r="U80" s="122"/>
      <c r="V80" s="122"/>
      <c r="W80" s="122"/>
      <c r="X80" s="122"/>
      <c r="Y80" s="122"/>
      <c r="Z80" s="122"/>
      <c r="AA80" s="122"/>
      <c r="AB80" s="122"/>
      <c r="AC80" s="122"/>
      <c r="AD80" s="122"/>
      <c r="AE80" s="122"/>
    </row>
    <row r="81" spans="1:65" s="128" customFormat="1" ht="6.95" customHeight="1" x14ac:dyDescent="0.2">
      <c r="A81" s="122"/>
      <c r="B81" s="123"/>
      <c r="C81" s="122"/>
      <c r="D81" s="122"/>
      <c r="E81" s="122"/>
      <c r="F81" s="122"/>
      <c r="G81" s="122"/>
      <c r="H81" s="122"/>
      <c r="I81" s="122"/>
      <c r="J81" s="122"/>
      <c r="K81" s="122"/>
      <c r="L81" s="214"/>
      <c r="S81" s="122"/>
      <c r="T81" s="122"/>
      <c r="U81" s="122"/>
      <c r="V81" s="122"/>
      <c r="W81" s="122"/>
      <c r="X81" s="122"/>
      <c r="Y81" s="122"/>
      <c r="Z81" s="122"/>
      <c r="AA81" s="122"/>
      <c r="AB81" s="122"/>
      <c r="AC81" s="122"/>
      <c r="AD81" s="122"/>
      <c r="AE81" s="122"/>
    </row>
    <row r="82" spans="1:65" s="128" customFormat="1" ht="15.2" customHeight="1" x14ac:dyDescent="0.2">
      <c r="A82" s="122"/>
      <c r="B82" s="123"/>
      <c r="C82" s="118" t="s">
        <v>25</v>
      </c>
      <c r="D82" s="122"/>
      <c r="E82" s="122"/>
      <c r="F82" s="119" t="str">
        <f>E15</f>
        <v>Úřad městské části Brno-střed</v>
      </c>
      <c r="G82" s="122"/>
      <c r="H82" s="122"/>
      <c r="I82" s="118" t="s">
        <v>33</v>
      </c>
      <c r="J82" s="233" t="str">
        <f>E21</f>
        <v>Intar a.s.</v>
      </c>
      <c r="K82" s="122"/>
      <c r="L82" s="214"/>
      <c r="S82" s="122"/>
      <c r="T82" s="122"/>
      <c r="U82" s="122"/>
      <c r="V82" s="122"/>
      <c r="W82" s="122"/>
      <c r="X82" s="122"/>
      <c r="Y82" s="122"/>
      <c r="Z82" s="122"/>
      <c r="AA82" s="122"/>
      <c r="AB82" s="122"/>
      <c r="AC82" s="122"/>
      <c r="AD82" s="122"/>
      <c r="AE82" s="122"/>
    </row>
    <row r="83" spans="1:65" s="128" customFormat="1" ht="15.2" customHeight="1" x14ac:dyDescent="0.2">
      <c r="A83" s="122"/>
      <c r="B83" s="123"/>
      <c r="C83" s="118" t="s">
        <v>31</v>
      </c>
      <c r="D83" s="122"/>
      <c r="E83" s="122"/>
      <c r="F83" s="119" t="str">
        <f>IF(E18="","",E18)</f>
        <v>Vyplň údaj</v>
      </c>
      <c r="G83" s="122"/>
      <c r="H83" s="122"/>
      <c r="I83" s="118" t="s">
        <v>38</v>
      </c>
      <c r="J83" s="233" t="str">
        <f>E24</f>
        <v>Hynek Farka</v>
      </c>
      <c r="K83" s="122"/>
      <c r="L83" s="214"/>
      <c r="S83" s="122"/>
      <c r="T83" s="122"/>
      <c r="U83" s="122"/>
      <c r="V83" s="122"/>
      <c r="W83" s="122"/>
      <c r="X83" s="122"/>
      <c r="Y83" s="122"/>
      <c r="Z83" s="122"/>
      <c r="AA83" s="122"/>
      <c r="AB83" s="122"/>
      <c r="AC83" s="122"/>
      <c r="AD83" s="122"/>
      <c r="AE83" s="122"/>
    </row>
    <row r="84" spans="1:65" s="128" customFormat="1" ht="10.35" customHeight="1" x14ac:dyDescent="0.2">
      <c r="A84" s="122"/>
      <c r="B84" s="123"/>
      <c r="C84" s="122"/>
      <c r="D84" s="122"/>
      <c r="E84" s="122"/>
      <c r="F84" s="122"/>
      <c r="G84" s="122"/>
      <c r="H84" s="122"/>
      <c r="I84" s="122"/>
      <c r="J84" s="122"/>
      <c r="K84" s="122"/>
      <c r="L84" s="214"/>
      <c r="S84" s="122"/>
      <c r="T84" s="122"/>
      <c r="U84" s="122"/>
      <c r="V84" s="122"/>
      <c r="W84" s="122"/>
      <c r="X84" s="122"/>
      <c r="Y84" s="122"/>
      <c r="Z84" s="122"/>
      <c r="AA84" s="122"/>
      <c r="AB84" s="122"/>
      <c r="AC84" s="122"/>
      <c r="AD84" s="122"/>
      <c r="AE84" s="122"/>
    </row>
    <row r="85" spans="1:65" s="253" customFormat="1" ht="29.25" customHeight="1" x14ac:dyDescent="0.2">
      <c r="A85" s="247"/>
      <c r="B85" s="248"/>
      <c r="C85" s="249" t="s">
        <v>118</v>
      </c>
      <c r="D85" s="250" t="s">
        <v>61</v>
      </c>
      <c r="E85" s="250" t="s">
        <v>57</v>
      </c>
      <c r="F85" s="250" t="s">
        <v>58</v>
      </c>
      <c r="G85" s="250" t="s">
        <v>119</v>
      </c>
      <c r="H85" s="250" t="s">
        <v>120</v>
      </c>
      <c r="I85" s="250" t="s">
        <v>121</v>
      </c>
      <c r="J85" s="250" t="s">
        <v>100</v>
      </c>
      <c r="K85" s="251" t="s">
        <v>122</v>
      </c>
      <c r="L85" s="252"/>
      <c r="M85" s="173" t="s">
        <v>3</v>
      </c>
      <c r="N85" s="174" t="s">
        <v>46</v>
      </c>
      <c r="O85" s="174" t="s">
        <v>123</v>
      </c>
      <c r="P85" s="174" t="s">
        <v>124</v>
      </c>
      <c r="Q85" s="174" t="s">
        <v>125</v>
      </c>
      <c r="R85" s="174" t="s">
        <v>126</v>
      </c>
      <c r="S85" s="174" t="s">
        <v>127</v>
      </c>
      <c r="T85" s="175" t="s">
        <v>128</v>
      </c>
      <c r="U85" s="247"/>
      <c r="V85" s="247"/>
      <c r="W85" s="247"/>
      <c r="X85" s="247"/>
      <c r="Y85" s="247"/>
      <c r="Z85" s="247"/>
      <c r="AA85" s="247"/>
      <c r="AB85" s="247"/>
      <c r="AC85" s="247"/>
      <c r="AD85" s="247"/>
      <c r="AE85" s="247"/>
    </row>
    <row r="86" spans="1:65" s="128" customFormat="1" ht="22.9" customHeight="1" x14ac:dyDescent="0.25">
      <c r="A86" s="122"/>
      <c r="B86" s="123"/>
      <c r="C86" s="181" t="s">
        <v>129</v>
      </c>
      <c r="D86" s="122"/>
      <c r="E86" s="122"/>
      <c r="F86" s="122"/>
      <c r="G86" s="122"/>
      <c r="H86" s="122"/>
      <c r="I86" s="122"/>
      <c r="J86" s="254">
        <f>BK86</f>
        <v>0</v>
      </c>
      <c r="K86" s="122"/>
      <c r="L86" s="123"/>
      <c r="M86" s="176"/>
      <c r="N86" s="161"/>
      <c r="O86" s="177"/>
      <c r="P86" s="255">
        <f>P87+P98</f>
        <v>0</v>
      </c>
      <c r="Q86" s="177"/>
      <c r="R86" s="255">
        <f>R87+R98</f>
        <v>0</v>
      </c>
      <c r="S86" s="177"/>
      <c r="T86" s="256">
        <f>T87+T98</f>
        <v>0</v>
      </c>
      <c r="U86" s="122"/>
      <c r="V86" s="122"/>
      <c r="W86" s="122"/>
      <c r="X86" s="122"/>
      <c r="Y86" s="122"/>
      <c r="Z86" s="122"/>
      <c r="AA86" s="122"/>
      <c r="AB86" s="122"/>
      <c r="AC86" s="122"/>
      <c r="AD86" s="122"/>
      <c r="AE86" s="122"/>
      <c r="AT86" s="105" t="s">
        <v>75</v>
      </c>
      <c r="AU86" s="105" t="s">
        <v>101</v>
      </c>
      <c r="BK86" s="257">
        <f>BK87+BK98</f>
        <v>0</v>
      </c>
    </row>
    <row r="87" spans="1:65" s="258" customFormat="1" ht="25.9" customHeight="1" x14ac:dyDescent="0.2">
      <c r="B87" s="259"/>
      <c r="D87" s="260" t="s">
        <v>75</v>
      </c>
      <c r="E87" s="261" t="s">
        <v>130</v>
      </c>
      <c r="F87" s="261" t="s">
        <v>131</v>
      </c>
      <c r="J87" s="262">
        <f>BK87</f>
        <v>0</v>
      </c>
      <c r="L87" s="259"/>
      <c r="M87" s="263"/>
      <c r="N87" s="264"/>
      <c r="O87" s="264"/>
      <c r="P87" s="265">
        <f>P88</f>
        <v>0</v>
      </c>
      <c r="Q87" s="264"/>
      <c r="R87" s="265">
        <f>R88</f>
        <v>0</v>
      </c>
      <c r="S87" s="264"/>
      <c r="T87" s="266">
        <f>T88</f>
        <v>0</v>
      </c>
      <c r="AR87" s="260" t="s">
        <v>84</v>
      </c>
      <c r="AT87" s="267" t="s">
        <v>75</v>
      </c>
      <c r="AU87" s="267" t="s">
        <v>76</v>
      </c>
      <c r="AY87" s="260" t="s">
        <v>132</v>
      </c>
      <c r="BK87" s="268">
        <f>BK88</f>
        <v>0</v>
      </c>
    </row>
    <row r="88" spans="1:65" s="258" customFormat="1" ht="22.9" customHeight="1" x14ac:dyDescent="0.2">
      <c r="B88" s="259"/>
      <c r="D88" s="260" t="s">
        <v>75</v>
      </c>
      <c r="E88" s="269" t="s">
        <v>204</v>
      </c>
      <c r="F88" s="269" t="s">
        <v>205</v>
      </c>
      <c r="J88" s="270">
        <f>BK88</f>
        <v>0</v>
      </c>
      <c r="L88" s="259"/>
      <c r="M88" s="263"/>
      <c r="N88" s="264"/>
      <c r="O88" s="264"/>
      <c r="P88" s="265">
        <f>SUM(P89:P97)</f>
        <v>0</v>
      </c>
      <c r="Q88" s="264"/>
      <c r="R88" s="265">
        <f>SUM(R89:R97)</f>
        <v>0</v>
      </c>
      <c r="S88" s="264"/>
      <c r="T88" s="266">
        <f>SUM(T89:T97)</f>
        <v>0</v>
      </c>
      <c r="AR88" s="260" t="s">
        <v>84</v>
      </c>
      <c r="AT88" s="267" t="s">
        <v>75</v>
      </c>
      <c r="AU88" s="267" t="s">
        <v>84</v>
      </c>
      <c r="AY88" s="260" t="s">
        <v>132</v>
      </c>
      <c r="BK88" s="268">
        <f>SUM(BK89:BK97)</f>
        <v>0</v>
      </c>
    </row>
    <row r="89" spans="1:65" s="128" customFormat="1" ht="16.5" customHeight="1" x14ac:dyDescent="0.2">
      <c r="A89" s="122"/>
      <c r="B89" s="123"/>
      <c r="C89" s="271" t="s">
        <v>84</v>
      </c>
      <c r="D89" s="271" t="s">
        <v>135</v>
      </c>
      <c r="E89" s="272" t="s">
        <v>571</v>
      </c>
      <c r="F89" s="273" t="s">
        <v>572</v>
      </c>
      <c r="G89" s="274" t="s">
        <v>209</v>
      </c>
      <c r="H89" s="275">
        <v>0.22700000000000001</v>
      </c>
      <c r="I89" s="5"/>
      <c r="J89" s="276">
        <f>ROUND(I89*H89,2)</f>
        <v>0</v>
      </c>
      <c r="K89" s="273" t="s">
        <v>3</v>
      </c>
      <c r="L89" s="123"/>
      <c r="M89" s="277" t="s">
        <v>3</v>
      </c>
      <c r="N89" s="278" t="s">
        <v>48</v>
      </c>
      <c r="O89" s="165"/>
      <c r="P89" s="279">
        <f>O89*H89</f>
        <v>0</v>
      </c>
      <c r="Q89" s="279">
        <v>0</v>
      </c>
      <c r="R89" s="279">
        <f>Q89*H89</f>
        <v>0</v>
      </c>
      <c r="S89" s="279">
        <v>0</v>
      </c>
      <c r="T89" s="280">
        <f>S89*H89</f>
        <v>0</v>
      </c>
      <c r="U89" s="122"/>
      <c r="V89" s="122"/>
      <c r="W89" s="122"/>
      <c r="X89" s="122"/>
      <c r="Y89" s="122"/>
      <c r="Z89" s="122"/>
      <c r="AA89" s="122"/>
      <c r="AB89" s="122"/>
      <c r="AC89" s="122"/>
      <c r="AD89" s="122"/>
      <c r="AE89" s="122"/>
      <c r="AR89" s="281" t="s">
        <v>140</v>
      </c>
      <c r="AT89" s="281" t="s">
        <v>135</v>
      </c>
      <c r="AU89" s="281" t="s">
        <v>141</v>
      </c>
      <c r="AY89" s="105" t="s">
        <v>132</v>
      </c>
      <c r="BE89" s="282">
        <f>IF(N89="základní",J89,0)</f>
        <v>0</v>
      </c>
      <c r="BF89" s="282">
        <f>IF(N89="snížená",J89,0)</f>
        <v>0</v>
      </c>
      <c r="BG89" s="282">
        <f>IF(N89="zákl. přenesená",J89,0)</f>
        <v>0</v>
      </c>
      <c r="BH89" s="282">
        <f>IF(N89="sníž. přenesená",J89,0)</f>
        <v>0</v>
      </c>
      <c r="BI89" s="282">
        <f>IF(N89="nulová",J89,0)</f>
        <v>0</v>
      </c>
      <c r="BJ89" s="105" t="s">
        <v>141</v>
      </c>
      <c r="BK89" s="282">
        <f>ROUND(I89*H89,2)</f>
        <v>0</v>
      </c>
      <c r="BL89" s="105" t="s">
        <v>140</v>
      </c>
      <c r="BM89" s="281" t="s">
        <v>573</v>
      </c>
    </row>
    <row r="90" spans="1:65" s="128" customFormat="1" ht="21.75" customHeight="1" x14ac:dyDescent="0.2">
      <c r="A90" s="122"/>
      <c r="B90" s="123"/>
      <c r="C90" s="271" t="s">
        <v>141</v>
      </c>
      <c r="D90" s="271" t="s">
        <v>135</v>
      </c>
      <c r="E90" s="272" t="s">
        <v>574</v>
      </c>
      <c r="F90" s="273" t="s">
        <v>575</v>
      </c>
      <c r="G90" s="274" t="s">
        <v>209</v>
      </c>
      <c r="H90" s="275">
        <v>6.81</v>
      </c>
      <c r="I90" s="5"/>
      <c r="J90" s="276">
        <f>ROUND(I90*H90,2)</f>
        <v>0</v>
      </c>
      <c r="K90" s="273" t="s">
        <v>3</v>
      </c>
      <c r="L90" s="123"/>
      <c r="M90" s="277" t="s">
        <v>3</v>
      </c>
      <c r="N90" s="278" t="s">
        <v>48</v>
      </c>
      <c r="O90" s="165"/>
      <c r="P90" s="279">
        <f>O90*H90</f>
        <v>0</v>
      </c>
      <c r="Q90" s="279">
        <v>0</v>
      </c>
      <c r="R90" s="279">
        <f>Q90*H90</f>
        <v>0</v>
      </c>
      <c r="S90" s="279">
        <v>0</v>
      </c>
      <c r="T90" s="280">
        <f>S90*H90</f>
        <v>0</v>
      </c>
      <c r="U90" s="122"/>
      <c r="V90" s="122"/>
      <c r="W90" s="122"/>
      <c r="X90" s="122"/>
      <c r="Y90" s="122"/>
      <c r="Z90" s="122"/>
      <c r="AA90" s="122"/>
      <c r="AB90" s="122"/>
      <c r="AC90" s="122"/>
      <c r="AD90" s="122"/>
      <c r="AE90" s="122"/>
      <c r="AR90" s="281" t="s">
        <v>140</v>
      </c>
      <c r="AT90" s="281" t="s">
        <v>135</v>
      </c>
      <c r="AU90" s="281" t="s">
        <v>141</v>
      </c>
      <c r="AY90" s="105" t="s">
        <v>132</v>
      </c>
      <c r="BE90" s="282">
        <f>IF(N90="základní",J90,0)</f>
        <v>0</v>
      </c>
      <c r="BF90" s="282">
        <f>IF(N90="snížená",J90,0)</f>
        <v>0</v>
      </c>
      <c r="BG90" s="282">
        <f>IF(N90="zákl. přenesená",J90,0)</f>
        <v>0</v>
      </c>
      <c r="BH90" s="282">
        <f>IF(N90="sníž. přenesená",J90,0)</f>
        <v>0</v>
      </c>
      <c r="BI90" s="282">
        <f>IF(N90="nulová",J90,0)</f>
        <v>0</v>
      </c>
      <c r="BJ90" s="105" t="s">
        <v>141</v>
      </c>
      <c r="BK90" s="282">
        <f>ROUND(I90*H90,2)</f>
        <v>0</v>
      </c>
      <c r="BL90" s="105" t="s">
        <v>140</v>
      </c>
      <c r="BM90" s="281" t="s">
        <v>576</v>
      </c>
    </row>
    <row r="91" spans="1:65" s="287" customFormat="1" ht="11.25" x14ac:dyDescent="0.2">
      <c r="B91" s="288"/>
      <c r="D91" s="289" t="s">
        <v>149</v>
      </c>
      <c r="E91" s="290" t="s">
        <v>3</v>
      </c>
      <c r="F91" s="291" t="s">
        <v>577</v>
      </c>
      <c r="H91" s="292">
        <v>6.81</v>
      </c>
      <c r="L91" s="288"/>
      <c r="M91" s="293"/>
      <c r="N91" s="294"/>
      <c r="O91" s="294"/>
      <c r="P91" s="294"/>
      <c r="Q91" s="294"/>
      <c r="R91" s="294"/>
      <c r="S91" s="294"/>
      <c r="T91" s="295"/>
      <c r="AT91" s="290" t="s">
        <v>149</v>
      </c>
      <c r="AU91" s="290" t="s">
        <v>141</v>
      </c>
      <c r="AV91" s="287" t="s">
        <v>141</v>
      </c>
      <c r="AW91" s="287" t="s">
        <v>37</v>
      </c>
      <c r="AX91" s="287" t="s">
        <v>76</v>
      </c>
      <c r="AY91" s="290" t="s">
        <v>132</v>
      </c>
    </row>
    <row r="92" spans="1:65" s="296" customFormat="1" ht="11.25" x14ac:dyDescent="0.2">
      <c r="B92" s="297"/>
      <c r="D92" s="289" t="s">
        <v>149</v>
      </c>
      <c r="E92" s="298" t="s">
        <v>3</v>
      </c>
      <c r="F92" s="299" t="s">
        <v>155</v>
      </c>
      <c r="H92" s="300">
        <v>6.81</v>
      </c>
      <c r="L92" s="297"/>
      <c r="M92" s="301"/>
      <c r="N92" s="302"/>
      <c r="O92" s="302"/>
      <c r="P92" s="302"/>
      <c r="Q92" s="302"/>
      <c r="R92" s="302"/>
      <c r="S92" s="302"/>
      <c r="T92" s="303"/>
      <c r="V92" s="7"/>
      <c r="AT92" s="298" t="s">
        <v>149</v>
      </c>
      <c r="AU92" s="298" t="s">
        <v>141</v>
      </c>
      <c r="AV92" s="296" t="s">
        <v>140</v>
      </c>
      <c r="AW92" s="296" t="s">
        <v>37</v>
      </c>
      <c r="AX92" s="296" t="s">
        <v>84</v>
      </c>
      <c r="AY92" s="298" t="s">
        <v>132</v>
      </c>
    </row>
    <row r="93" spans="1:65" s="128" customFormat="1" ht="16.5" customHeight="1" x14ac:dyDescent="0.2">
      <c r="A93" s="122"/>
      <c r="B93" s="123"/>
      <c r="C93" s="271" t="s">
        <v>156</v>
      </c>
      <c r="D93" s="271" t="s">
        <v>135</v>
      </c>
      <c r="E93" s="272" t="s">
        <v>213</v>
      </c>
      <c r="F93" s="273" t="s">
        <v>578</v>
      </c>
      <c r="G93" s="274" t="s">
        <v>209</v>
      </c>
      <c r="H93" s="275">
        <v>0.22700000000000001</v>
      </c>
      <c r="I93" s="5"/>
      <c r="J93" s="276">
        <f>ROUND(I93*H93,2)</f>
        <v>0</v>
      </c>
      <c r="K93" s="273" t="s">
        <v>3</v>
      </c>
      <c r="L93" s="123"/>
      <c r="M93" s="277" t="s">
        <v>3</v>
      </c>
      <c r="N93" s="278" t="s">
        <v>48</v>
      </c>
      <c r="O93" s="165"/>
      <c r="P93" s="279">
        <f>O93*H93</f>
        <v>0</v>
      </c>
      <c r="Q93" s="279">
        <v>0</v>
      </c>
      <c r="R93" s="279">
        <f>Q93*H93</f>
        <v>0</v>
      </c>
      <c r="S93" s="279">
        <v>0</v>
      </c>
      <c r="T93" s="280">
        <f>S93*H93</f>
        <v>0</v>
      </c>
      <c r="U93" s="122"/>
      <c r="V93" s="122"/>
      <c r="W93" s="122"/>
      <c r="X93" s="122"/>
      <c r="Y93" s="122"/>
      <c r="Z93" s="122"/>
      <c r="AA93" s="122"/>
      <c r="AB93" s="122"/>
      <c r="AC93" s="122"/>
      <c r="AD93" s="122"/>
      <c r="AE93" s="122"/>
      <c r="AR93" s="281" t="s">
        <v>140</v>
      </c>
      <c r="AT93" s="281" t="s">
        <v>135</v>
      </c>
      <c r="AU93" s="281" t="s">
        <v>141</v>
      </c>
      <c r="AY93" s="105" t="s">
        <v>132</v>
      </c>
      <c r="BE93" s="282">
        <f>IF(N93="základní",J93,0)</f>
        <v>0</v>
      </c>
      <c r="BF93" s="282">
        <f>IF(N93="snížená",J93,0)</f>
        <v>0</v>
      </c>
      <c r="BG93" s="282">
        <f>IF(N93="zákl. přenesená",J93,0)</f>
        <v>0</v>
      </c>
      <c r="BH93" s="282">
        <f>IF(N93="sníž. přenesená",J93,0)</f>
        <v>0</v>
      </c>
      <c r="BI93" s="282">
        <f>IF(N93="nulová",J93,0)</f>
        <v>0</v>
      </c>
      <c r="BJ93" s="105" t="s">
        <v>141</v>
      </c>
      <c r="BK93" s="282">
        <f>ROUND(I93*H93,2)</f>
        <v>0</v>
      </c>
      <c r="BL93" s="105" t="s">
        <v>140</v>
      </c>
      <c r="BM93" s="281" t="s">
        <v>579</v>
      </c>
    </row>
    <row r="94" spans="1:65" s="128" customFormat="1" ht="16.5" customHeight="1" x14ac:dyDescent="0.2">
      <c r="A94" s="122"/>
      <c r="B94" s="123"/>
      <c r="C94" s="271" t="s">
        <v>140</v>
      </c>
      <c r="D94" s="271" t="s">
        <v>135</v>
      </c>
      <c r="E94" s="272" t="s">
        <v>218</v>
      </c>
      <c r="F94" s="273" t="s">
        <v>580</v>
      </c>
      <c r="G94" s="274" t="s">
        <v>209</v>
      </c>
      <c r="H94" s="275">
        <v>6.81</v>
      </c>
      <c r="I94" s="5"/>
      <c r="J94" s="276">
        <f>ROUND(I94*H94,2)</f>
        <v>0</v>
      </c>
      <c r="K94" s="273" t="s">
        <v>3</v>
      </c>
      <c r="L94" s="123"/>
      <c r="M94" s="277" t="s">
        <v>3</v>
      </c>
      <c r="N94" s="278" t="s">
        <v>48</v>
      </c>
      <c r="O94" s="165"/>
      <c r="P94" s="279">
        <f>O94*H94</f>
        <v>0</v>
      </c>
      <c r="Q94" s="279">
        <v>0</v>
      </c>
      <c r="R94" s="279">
        <f>Q94*H94</f>
        <v>0</v>
      </c>
      <c r="S94" s="279">
        <v>0</v>
      </c>
      <c r="T94" s="280">
        <f>S94*H94</f>
        <v>0</v>
      </c>
      <c r="U94" s="122"/>
      <c r="V94" s="122"/>
      <c r="W94" s="122"/>
      <c r="X94" s="122"/>
      <c r="Y94" s="122"/>
      <c r="Z94" s="122"/>
      <c r="AA94" s="122"/>
      <c r="AB94" s="122"/>
      <c r="AC94" s="122"/>
      <c r="AD94" s="122"/>
      <c r="AE94" s="122"/>
      <c r="AR94" s="281" t="s">
        <v>140</v>
      </c>
      <c r="AT94" s="281" t="s">
        <v>135</v>
      </c>
      <c r="AU94" s="281" t="s">
        <v>141</v>
      </c>
      <c r="AY94" s="105" t="s">
        <v>132</v>
      </c>
      <c r="BE94" s="282">
        <f>IF(N94="základní",J94,0)</f>
        <v>0</v>
      </c>
      <c r="BF94" s="282">
        <f>IF(N94="snížená",J94,0)</f>
        <v>0</v>
      </c>
      <c r="BG94" s="282">
        <f>IF(N94="zákl. přenesená",J94,0)</f>
        <v>0</v>
      </c>
      <c r="BH94" s="282">
        <f>IF(N94="sníž. přenesená",J94,0)</f>
        <v>0</v>
      </c>
      <c r="BI94" s="282">
        <f>IF(N94="nulová",J94,0)</f>
        <v>0</v>
      </c>
      <c r="BJ94" s="105" t="s">
        <v>141</v>
      </c>
      <c r="BK94" s="282">
        <f>ROUND(I94*H94,2)</f>
        <v>0</v>
      </c>
      <c r="BL94" s="105" t="s">
        <v>140</v>
      </c>
      <c r="BM94" s="281" t="s">
        <v>581</v>
      </c>
    </row>
    <row r="95" spans="1:65" s="287" customFormat="1" ht="11.25" x14ac:dyDescent="0.2">
      <c r="B95" s="288"/>
      <c r="D95" s="289" t="s">
        <v>149</v>
      </c>
      <c r="E95" s="290" t="s">
        <v>3</v>
      </c>
      <c r="F95" s="291" t="s">
        <v>577</v>
      </c>
      <c r="H95" s="292">
        <v>6.81</v>
      </c>
      <c r="L95" s="288"/>
      <c r="M95" s="293"/>
      <c r="N95" s="294"/>
      <c r="O95" s="294"/>
      <c r="P95" s="294"/>
      <c r="Q95" s="294"/>
      <c r="R95" s="294"/>
      <c r="S95" s="294"/>
      <c r="T95" s="295"/>
      <c r="AT95" s="290" t="s">
        <v>149</v>
      </c>
      <c r="AU95" s="290" t="s">
        <v>141</v>
      </c>
      <c r="AV95" s="287" t="s">
        <v>141</v>
      </c>
      <c r="AW95" s="287" t="s">
        <v>37</v>
      </c>
      <c r="AX95" s="287" t="s">
        <v>76</v>
      </c>
      <c r="AY95" s="290" t="s">
        <v>132</v>
      </c>
    </row>
    <row r="96" spans="1:65" s="296" customFormat="1" ht="11.25" x14ac:dyDescent="0.2">
      <c r="B96" s="297"/>
      <c r="D96" s="289" t="s">
        <v>149</v>
      </c>
      <c r="E96" s="298" t="s">
        <v>3</v>
      </c>
      <c r="F96" s="299" t="s">
        <v>155</v>
      </c>
      <c r="H96" s="300">
        <v>6.81</v>
      </c>
      <c r="L96" s="297"/>
      <c r="M96" s="301"/>
      <c r="N96" s="302"/>
      <c r="O96" s="302"/>
      <c r="P96" s="302"/>
      <c r="Q96" s="302"/>
      <c r="R96" s="302"/>
      <c r="S96" s="302"/>
      <c r="T96" s="303"/>
      <c r="AT96" s="298" t="s">
        <v>149</v>
      </c>
      <c r="AU96" s="298" t="s">
        <v>141</v>
      </c>
      <c r="AV96" s="296" t="s">
        <v>140</v>
      </c>
      <c r="AW96" s="296" t="s">
        <v>37</v>
      </c>
      <c r="AX96" s="296" t="s">
        <v>84</v>
      </c>
      <c r="AY96" s="298" t="s">
        <v>132</v>
      </c>
    </row>
    <row r="97" spans="1:65" s="128" customFormat="1" ht="24.2" customHeight="1" x14ac:dyDescent="0.2">
      <c r="A97" s="122"/>
      <c r="B97" s="123"/>
      <c r="C97" s="271" t="s">
        <v>169</v>
      </c>
      <c r="D97" s="271" t="s">
        <v>135</v>
      </c>
      <c r="E97" s="272" t="s">
        <v>224</v>
      </c>
      <c r="F97" s="273" t="s">
        <v>582</v>
      </c>
      <c r="G97" s="274" t="s">
        <v>209</v>
      </c>
      <c r="H97" s="275">
        <v>0.22700000000000001</v>
      </c>
      <c r="I97" s="5"/>
      <c r="J97" s="276">
        <f>ROUND(I97*H97,2)</f>
        <v>0</v>
      </c>
      <c r="K97" s="273" t="s">
        <v>3</v>
      </c>
      <c r="L97" s="123"/>
      <c r="M97" s="277" t="s">
        <v>3</v>
      </c>
      <c r="N97" s="278" t="s">
        <v>48</v>
      </c>
      <c r="O97" s="165"/>
      <c r="P97" s="279">
        <f>O97*H97</f>
        <v>0</v>
      </c>
      <c r="Q97" s="279">
        <v>0</v>
      </c>
      <c r="R97" s="279">
        <f>Q97*H97</f>
        <v>0</v>
      </c>
      <c r="S97" s="279">
        <v>0</v>
      </c>
      <c r="T97" s="280">
        <f>S97*H97</f>
        <v>0</v>
      </c>
      <c r="U97" s="122"/>
      <c r="V97" s="122"/>
      <c r="W97" s="122"/>
      <c r="X97" s="122"/>
      <c r="Y97" s="122"/>
      <c r="Z97" s="122"/>
      <c r="AA97" s="122"/>
      <c r="AB97" s="122"/>
      <c r="AC97" s="122"/>
      <c r="AD97" s="122"/>
      <c r="AE97" s="122"/>
      <c r="AR97" s="281" t="s">
        <v>140</v>
      </c>
      <c r="AT97" s="281" t="s">
        <v>135</v>
      </c>
      <c r="AU97" s="281" t="s">
        <v>141</v>
      </c>
      <c r="AY97" s="105" t="s">
        <v>132</v>
      </c>
      <c r="BE97" s="282">
        <f>IF(N97="základní",J97,0)</f>
        <v>0</v>
      </c>
      <c r="BF97" s="282">
        <f>IF(N97="snížená",J97,0)</f>
        <v>0</v>
      </c>
      <c r="BG97" s="282">
        <f>IF(N97="zákl. přenesená",J97,0)</f>
        <v>0</v>
      </c>
      <c r="BH97" s="282">
        <f>IF(N97="sníž. přenesená",J97,0)</f>
        <v>0</v>
      </c>
      <c r="BI97" s="282">
        <f>IF(N97="nulová",J97,0)</f>
        <v>0</v>
      </c>
      <c r="BJ97" s="105" t="s">
        <v>141</v>
      </c>
      <c r="BK97" s="282">
        <f>ROUND(I97*H97,2)</f>
        <v>0</v>
      </c>
      <c r="BL97" s="105" t="s">
        <v>140</v>
      </c>
      <c r="BM97" s="281" t="s">
        <v>583</v>
      </c>
    </row>
    <row r="98" spans="1:65" s="258" customFormat="1" ht="25.9" customHeight="1" x14ac:dyDescent="0.2">
      <c r="B98" s="259"/>
      <c r="D98" s="260" t="s">
        <v>75</v>
      </c>
      <c r="E98" s="261" t="s">
        <v>235</v>
      </c>
      <c r="F98" s="261" t="s">
        <v>236</v>
      </c>
      <c r="J98" s="262">
        <f>BK98</f>
        <v>0</v>
      </c>
      <c r="L98" s="259"/>
      <c r="M98" s="263"/>
      <c r="N98" s="264"/>
      <c r="O98" s="264"/>
      <c r="P98" s="265">
        <f>P99+P104+P112+P144</f>
        <v>0</v>
      </c>
      <c r="Q98" s="264"/>
      <c r="R98" s="265">
        <f>R99+R104+R112+R144</f>
        <v>0</v>
      </c>
      <c r="S98" s="264"/>
      <c r="T98" s="266">
        <f>T99+T104+T112+T144</f>
        <v>0</v>
      </c>
      <c r="AR98" s="260" t="s">
        <v>141</v>
      </c>
      <c r="AT98" s="267" t="s">
        <v>75</v>
      </c>
      <c r="AU98" s="267" t="s">
        <v>76</v>
      </c>
      <c r="AY98" s="260" t="s">
        <v>132</v>
      </c>
      <c r="BK98" s="268">
        <f>BK99+BK104+BK112+BK144</f>
        <v>0</v>
      </c>
    </row>
    <row r="99" spans="1:65" s="258" customFormat="1" ht="22.9" customHeight="1" x14ac:dyDescent="0.2">
      <c r="B99" s="259"/>
      <c r="D99" s="260" t="s">
        <v>75</v>
      </c>
      <c r="E99" s="269" t="s">
        <v>584</v>
      </c>
      <c r="F99" s="269" t="s">
        <v>585</v>
      </c>
      <c r="J99" s="270">
        <f>BK99</f>
        <v>0</v>
      </c>
      <c r="L99" s="259"/>
      <c r="M99" s="263"/>
      <c r="N99" s="264"/>
      <c r="O99" s="264"/>
      <c r="P99" s="265">
        <f>SUM(P100:P103)</f>
        <v>0</v>
      </c>
      <c r="Q99" s="264"/>
      <c r="R99" s="265">
        <f>SUM(R100:R103)</f>
        <v>0</v>
      </c>
      <c r="S99" s="264"/>
      <c r="T99" s="266">
        <f>SUM(T100:T103)</f>
        <v>0</v>
      </c>
      <c r="AR99" s="260" t="s">
        <v>141</v>
      </c>
      <c r="AT99" s="267" t="s">
        <v>75</v>
      </c>
      <c r="AU99" s="267" t="s">
        <v>84</v>
      </c>
      <c r="AY99" s="260" t="s">
        <v>132</v>
      </c>
      <c r="BK99" s="268">
        <f>SUM(BK100:BK103)</f>
        <v>0</v>
      </c>
    </row>
    <row r="100" spans="1:65" s="128" customFormat="1" ht="16.5" customHeight="1" x14ac:dyDescent="0.2">
      <c r="A100" s="122"/>
      <c r="B100" s="123"/>
      <c r="C100" s="271" t="s">
        <v>133</v>
      </c>
      <c r="D100" s="271" t="s">
        <v>135</v>
      </c>
      <c r="E100" s="272" t="s">
        <v>586</v>
      </c>
      <c r="F100" s="273" t="s">
        <v>587</v>
      </c>
      <c r="G100" s="274" t="s">
        <v>178</v>
      </c>
      <c r="H100" s="275">
        <v>3</v>
      </c>
      <c r="I100" s="5"/>
      <c r="J100" s="276">
        <f>ROUND(I100*H100,2)</f>
        <v>0</v>
      </c>
      <c r="K100" s="273" t="s">
        <v>3</v>
      </c>
      <c r="L100" s="123"/>
      <c r="M100" s="277" t="s">
        <v>3</v>
      </c>
      <c r="N100" s="278" t="s">
        <v>48</v>
      </c>
      <c r="O100" s="165"/>
      <c r="P100" s="279">
        <f>O100*H100</f>
        <v>0</v>
      </c>
      <c r="Q100" s="279">
        <v>0</v>
      </c>
      <c r="R100" s="279">
        <f>Q100*H100</f>
        <v>0</v>
      </c>
      <c r="S100" s="279">
        <v>0</v>
      </c>
      <c r="T100" s="280">
        <f>S100*H100</f>
        <v>0</v>
      </c>
      <c r="U100" s="122"/>
      <c r="V100" s="122"/>
      <c r="W100" s="122"/>
      <c r="X100" s="122"/>
      <c r="Y100" s="122"/>
      <c r="Z100" s="122"/>
      <c r="AA100" s="122"/>
      <c r="AB100" s="122"/>
      <c r="AC100" s="122"/>
      <c r="AD100" s="122"/>
      <c r="AE100" s="122"/>
      <c r="AR100" s="281" t="s">
        <v>188</v>
      </c>
      <c r="AT100" s="281" t="s">
        <v>135</v>
      </c>
      <c r="AU100" s="281" t="s">
        <v>141</v>
      </c>
      <c r="AY100" s="105" t="s">
        <v>132</v>
      </c>
      <c r="BE100" s="282">
        <f>IF(N100="základní",J100,0)</f>
        <v>0</v>
      </c>
      <c r="BF100" s="282">
        <f>IF(N100="snížená",J100,0)</f>
        <v>0</v>
      </c>
      <c r="BG100" s="282">
        <f>IF(N100="zákl. přenesená",J100,0)</f>
        <v>0</v>
      </c>
      <c r="BH100" s="282">
        <f>IF(N100="sníž. přenesená",J100,0)</f>
        <v>0</v>
      </c>
      <c r="BI100" s="282">
        <f>IF(N100="nulová",J100,0)</f>
        <v>0</v>
      </c>
      <c r="BJ100" s="105" t="s">
        <v>141</v>
      </c>
      <c r="BK100" s="282">
        <f>ROUND(I100*H100,2)</f>
        <v>0</v>
      </c>
      <c r="BL100" s="105" t="s">
        <v>188</v>
      </c>
      <c r="BM100" s="281" t="s">
        <v>588</v>
      </c>
    </row>
    <row r="101" spans="1:65" s="128" customFormat="1" ht="16.5" customHeight="1" x14ac:dyDescent="0.2">
      <c r="A101" s="122"/>
      <c r="B101" s="123"/>
      <c r="C101" s="271" t="s">
        <v>185</v>
      </c>
      <c r="D101" s="271" t="s">
        <v>135</v>
      </c>
      <c r="E101" s="272" t="s">
        <v>589</v>
      </c>
      <c r="F101" s="273" t="s">
        <v>590</v>
      </c>
      <c r="G101" s="274" t="s">
        <v>178</v>
      </c>
      <c r="H101" s="275">
        <v>3</v>
      </c>
      <c r="I101" s="5"/>
      <c r="J101" s="276">
        <f>ROUND(I101*H101,2)</f>
        <v>0</v>
      </c>
      <c r="K101" s="273" t="s">
        <v>3</v>
      </c>
      <c r="L101" s="123"/>
      <c r="M101" s="277" t="s">
        <v>3</v>
      </c>
      <c r="N101" s="278" t="s">
        <v>48</v>
      </c>
      <c r="O101" s="165"/>
      <c r="P101" s="279">
        <f>O101*H101</f>
        <v>0</v>
      </c>
      <c r="Q101" s="279">
        <v>0</v>
      </c>
      <c r="R101" s="279">
        <f>Q101*H101</f>
        <v>0</v>
      </c>
      <c r="S101" s="279">
        <v>0</v>
      </c>
      <c r="T101" s="280">
        <f>S101*H101</f>
        <v>0</v>
      </c>
      <c r="U101" s="122"/>
      <c r="V101" s="122"/>
      <c r="W101" s="122"/>
      <c r="X101" s="122"/>
      <c r="Y101" s="122"/>
      <c r="Z101" s="122"/>
      <c r="AA101" s="122"/>
      <c r="AB101" s="122"/>
      <c r="AC101" s="122"/>
      <c r="AD101" s="122"/>
      <c r="AE101" s="122"/>
      <c r="AR101" s="281" t="s">
        <v>188</v>
      </c>
      <c r="AT101" s="281" t="s">
        <v>135</v>
      </c>
      <c r="AU101" s="281" t="s">
        <v>141</v>
      </c>
      <c r="AY101" s="105" t="s">
        <v>132</v>
      </c>
      <c r="BE101" s="282">
        <f>IF(N101="základní",J101,0)</f>
        <v>0</v>
      </c>
      <c r="BF101" s="282">
        <f>IF(N101="snížená",J101,0)</f>
        <v>0</v>
      </c>
      <c r="BG101" s="282">
        <f>IF(N101="zákl. přenesená",J101,0)</f>
        <v>0</v>
      </c>
      <c r="BH101" s="282">
        <f>IF(N101="sníž. přenesená",J101,0)</f>
        <v>0</v>
      </c>
      <c r="BI101" s="282">
        <f>IF(N101="nulová",J101,0)</f>
        <v>0</v>
      </c>
      <c r="BJ101" s="105" t="s">
        <v>141</v>
      </c>
      <c r="BK101" s="282">
        <f>ROUND(I101*H101,2)</f>
        <v>0</v>
      </c>
      <c r="BL101" s="105" t="s">
        <v>188</v>
      </c>
      <c r="BM101" s="281" t="s">
        <v>591</v>
      </c>
    </row>
    <row r="102" spans="1:65" s="128" customFormat="1" ht="16.5" customHeight="1" x14ac:dyDescent="0.2">
      <c r="A102" s="122"/>
      <c r="B102" s="123"/>
      <c r="C102" s="271" t="s">
        <v>192</v>
      </c>
      <c r="D102" s="271" t="s">
        <v>135</v>
      </c>
      <c r="E102" s="272" t="s">
        <v>592</v>
      </c>
      <c r="F102" s="273" t="s">
        <v>593</v>
      </c>
      <c r="G102" s="274" t="s">
        <v>178</v>
      </c>
      <c r="H102" s="275">
        <v>3</v>
      </c>
      <c r="I102" s="5"/>
      <c r="J102" s="276">
        <f>ROUND(I102*H102,2)</f>
        <v>0</v>
      </c>
      <c r="K102" s="273" t="s">
        <v>3</v>
      </c>
      <c r="L102" s="123"/>
      <c r="M102" s="277" t="s">
        <v>3</v>
      </c>
      <c r="N102" s="278" t="s">
        <v>48</v>
      </c>
      <c r="O102" s="165"/>
      <c r="P102" s="279">
        <f>O102*H102</f>
        <v>0</v>
      </c>
      <c r="Q102" s="279">
        <v>0</v>
      </c>
      <c r="R102" s="279">
        <f>Q102*H102</f>
        <v>0</v>
      </c>
      <c r="S102" s="279">
        <v>0</v>
      </c>
      <c r="T102" s="280">
        <f>S102*H102</f>
        <v>0</v>
      </c>
      <c r="U102" s="122"/>
      <c r="V102" s="122"/>
      <c r="W102" s="122"/>
      <c r="X102" s="122"/>
      <c r="Y102" s="122"/>
      <c r="Z102" s="122"/>
      <c r="AA102" s="122"/>
      <c r="AB102" s="122"/>
      <c r="AC102" s="122"/>
      <c r="AD102" s="122"/>
      <c r="AE102" s="122"/>
      <c r="AR102" s="281" t="s">
        <v>188</v>
      </c>
      <c r="AT102" s="281" t="s">
        <v>135</v>
      </c>
      <c r="AU102" s="281" t="s">
        <v>141</v>
      </c>
      <c r="AY102" s="105" t="s">
        <v>132</v>
      </c>
      <c r="BE102" s="282">
        <f>IF(N102="základní",J102,0)</f>
        <v>0</v>
      </c>
      <c r="BF102" s="282">
        <f>IF(N102="snížená",J102,0)</f>
        <v>0</v>
      </c>
      <c r="BG102" s="282">
        <f>IF(N102="zákl. přenesená",J102,0)</f>
        <v>0</v>
      </c>
      <c r="BH102" s="282">
        <f>IF(N102="sníž. přenesená",J102,0)</f>
        <v>0</v>
      </c>
      <c r="BI102" s="282">
        <f>IF(N102="nulová",J102,0)</f>
        <v>0</v>
      </c>
      <c r="BJ102" s="105" t="s">
        <v>141</v>
      </c>
      <c r="BK102" s="282">
        <f>ROUND(I102*H102,2)</f>
        <v>0</v>
      </c>
      <c r="BL102" s="105" t="s">
        <v>188</v>
      </c>
      <c r="BM102" s="281" t="s">
        <v>594</v>
      </c>
    </row>
    <row r="103" spans="1:65" s="128" customFormat="1" ht="16.5" customHeight="1" x14ac:dyDescent="0.2">
      <c r="A103" s="122"/>
      <c r="B103" s="123"/>
      <c r="C103" s="271" t="s">
        <v>183</v>
      </c>
      <c r="D103" s="271" t="s">
        <v>135</v>
      </c>
      <c r="E103" s="272" t="s">
        <v>595</v>
      </c>
      <c r="F103" s="273" t="s">
        <v>596</v>
      </c>
      <c r="G103" s="274" t="s">
        <v>597</v>
      </c>
      <c r="H103" s="9"/>
      <c r="I103" s="5"/>
      <c r="J103" s="276">
        <f>ROUND(I103*H103,2)</f>
        <v>0</v>
      </c>
      <c r="K103" s="273" t="s">
        <v>3</v>
      </c>
      <c r="L103" s="123"/>
      <c r="M103" s="277" t="s">
        <v>3</v>
      </c>
      <c r="N103" s="278" t="s">
        <v>48</v>
      </c>
      <c r="O103" s="165"/>
      <c r="P103" s="279">
        <f>O103*H103</f>
        <v>0</v>
      </c>
      <c r="Q103" s="279">
        <v>0</v>
      </c>
      <c r="R103" s="279">
        <f>Q103*H103</f>
        <v>0</v>
      </c>
      <c r="S103" s="279">
        <v>0</v>
      </c>
      <c r="T103" s="280">
        <f>S103*H103</f>
        <v>0</v>
      </c>
      <c r="U103" s="122"/>
      <c r="V103" s="122"/>
      <c r="W103" s="122"/>
      <c r="X103" s="122"/>
      <c r="Y103" s="122"/>
      <c r="Z103" s="122"/>
      <c r="AA103" s="122"/>
      <c r="AB103" s="122"/>
      <c r="AC103" s="122"/>
      <c r="AD103" s="122"/>
      <c r="AE103" s="122"/>
      <c r="AR103" s="281" t="s">
        <v>188</v>
      </c>
      <c r="AT103" s="281" t="s">
        <v>135</v>
      </c>
      <c r="AU103" s="281" t="s">
        <v>141</v>
      </c>
      <c r="AY103" s="105" t="s">
        <v>132</v>
      </c>
      <c r="BE103" s="282">
        <f>IF(N103="základní",J103,0)</f>
        <v>0</v>
      </c>
      <c r="BF103" s="282">
        <f>IF(N103="snížená",J103,0)</f>
        <v>0</v>
      </c>
      <c r="BG103" s="282">
        <f>IF(N103="zákl. přenesená",J103,0)</f>
        <v>0</v>
      </c>
      <c r="BH103" s="282">
        <f>IF(N103="sníž. přenesená",J103,0)</f>
        <v>0</v>
      </c>
      <c r="BI103" s="282">
        <f>IF(N103="nulová",J103,0)</f>
        <v>0</v>
      </c>
      <c r="BJ103" s="105" t="s">
        <v>141</v>
      </c>
      <c r="BK103" s="282">
        <f>ROUND(I103*H103,2)</f>
        <v>0</v>
      </c>
      <c r="BL103" s="105" t="s">
        <v>188</v>
      </c>
      <c r="BM103" s="281" t="s">
        <v>598</v>
      </c>
    </row>
    <row r="104" spans="1:65" s="258" customFormat="1" ht="22.9" customHeight="1" x14ac:dyDescent="0.2">
      <c r="B104" s="259"/>
      <c r="D104" s="260" t="s">
        <v>75</v>
      </c>
      <c r="E104" s="269" t="s">
        <v>599</v>
      </c>
      <c r="F104" s="269" t="s">
        <v>600</v>
      </c>
      <c r="J104" s="270">
        <f>BK104</f>
        <v>0</v>
      </c>
      <c r="L104" s="259"/>
      <c r="M104" s="263"/>
      <c r="N104" s="264"/>
      <c r="O104" s="264"/>
      <c r="P104" s="265">
        <f>SUM(P105:P111)</f>
        <v>0</v>
      </c>
      <c r="Q104" s="264"/>
      <c r="R104" s="265">
        <f>SUM(R105:R111)</f>
        <v>0</v>
      </c>
      <c r="S104" s="264"/>
      <c r="T104" s="266">
        <f>SUM(T105:T111)</f>
        <v>0</v>
      </c>
      <c r="AR104" s="260" t="s">
        <v>141</v>
      </c>
      <c r="AT104" s="267" t="s">
        <v>75</v>
      </c>
      <c r="AU104" s="267" t="s">
        <v>84</v>
      </c>
      <c r="AY104" s="260" t="s">
        <v>132</v>
      </c>
      <c r="BK104" s="268">
        <f>SUM(BK105:BK111)</f>
        <v>0</v>
      </c>
    </row>
    <row r="105" spans="1:65" s="128" customFormat="1" ht="16.5" customHeight="1" x14ac:dyDescent="0.2">
      <c r="A105" s="122"/>
      <c r="B105" s="123"/>
      <c r="C105" s="271" t="s">
        <v>206</v>
      </c>
      <c r="D105" s="271" t="s">
        <v>135</v>
      </c>
      <c r="E105" s="272" t="s">
        <v>601</v>
      </c>
      <c r="F105" s="273" t="s">
        <v>602</v>
      </c>
      <c r="G105" s="274" t="s">
        <v>274</v>
      </c>
      <c r="H105" s="275">
        <v>8</v>
      </c>
      <c r="I105" s="5"/>
      <c r="J105" s="276">
        <f t="shared" ref="J105:J111" si="0">ROUND(I105*H105,2)</f>
        <v>0</v>
      </c>
      <c r="K105" s="273" t="s">
        <v>3</v>
      </c>
      <c r="L105" s="123"/>
      <c r="M105" s="277" t="s">
        <v>3</v>
      </c>
      <c r="N105" s="278" t="s">
        <v>48</v>
      </c>
      <c r="O105" s="165"/>
      <c r="P105" s="279">
        <f t="shared" ref="P105:P111" si="1">O105*H105</f>
        <v>0</v>
      </c>
      <c r="Q105" s="279">
        <v>0</v>
      </c>
      <c r="R105" s="279">
        <f t="shared" ref="R105:R111" si="2">Q105*H105</f>
        <v>0</v>
      </c>
      <c r="S105" s="279">
        <v>0</v>
      </c>
      <c r="T105" s="280">
        <f t="shared" ref="T105:T111" si="3">S105*H105</f>
        <v>0</v>
      </c>
      <c r="U105" s="122"/>
      <c r="V105" s="122"/>
      <c r="W105" s="122"/>
      <c r="X105" s="122"/>
      <c r="Y105" s="122"/>
      <c r="Z105" s="122"/>
      <c r="AA105" s="122"/>
      <c r="AB105" s="122"/>
      <c r="AC105" s="122"/>
      <c r="AD105" s="122"/>
      <c r="AE105" s="122"/>
      <c r="AR105" s="281" t="s">
        <v>188</v>
      </c>
      <c r="AT105" s="281" t="s">
        <v>135</v>
      </c>
      <c r="AU105" s="281" t="s">
        <v>141</v>
      </c>
      <c r="AY105" s="105" t="s">
        <v>132</v>
      </c>
      <c r="BE105" s="282">
        <f t="shared" ref="BE105:BE111" si="4">IF(N105="základní",J105,0)</f>
        <v>0</v>
      </c>
      <c r="BF105" s="282">
        <f t="shared" ref="BF105:BF111" si="5">IF(N105="snížená",J105,0)</f>
        <v>0</v>
      </c>
      <c r="BG105" s="282">
        <f t="shared" ref="BG105:BG111" si="6">IF(N105="zákl. přenesená",J105,0)</f>
        <v>0</v>
      </c>
      <c r="BH105" s="282">
        <f t="shared" ref="BH105:BH111" si="7">IF(N105="sníž. přenesená",J105,0)</f>
        <v>0</v>
      </c>
      <c r="BI105" s="282">
        <f t="shared" ref="BI105:BI111" si="8">IF(N105="nulová",J105,0)</f>
        <v>0</v>
      </c>
      <c r="BJ105" s="105" t="s">
        <v>141</v>
      </c>
      <c r="BK105" s="282">
        <f t="shared" ref="BK105:BK111" si="9">ROUND(I105*H105,2)</f>
        <v>0</v>
      </c>
      <c r="BL105" s="105" t="s">
        <v>188</v>
      </c>
      <c r="BM105" s="281" t="s">
        <v>603</v>
      </c>
    </row>
    <row r="106" spans="1:65" s="128" customFormat="1" ht="16.5" customHeight="1" x14ac:dyDescent="0.2">
      <c r="A106" s="122"/>
      <c r="B106" s="123"/>
      <c r="C106" s="271" t="s">
        <v>212</v>
      </c>
      <c r="D106" s="271" t="s">
        <v>135</v>
      </c>
      <c r="E106" s="272" t="s">
        <v>604</v>
      </c>
      <c r="F106" s="273" t="s">
        <v>605</v>
      </c>
      <c r="G106" s="274" t="s">
        <v>274</v>
      </c>
      <c r="H106" s="275">
        <v>8</v>
      </c>
      <c r="I106" s="5"/>
      <c r="J106" s="276">
        <f t="shared" si="0"/>
        <v>0</v>
      </c>
      <c r="K106" s="273" t="s">
        <v>3</v>
      </c>
      <c r="L106" s="123"/>
      <c r="M106" s="277" t="s">
        <v>3</v>
      </c>
      <c r="N106" s="278" t="s">
        <v>48</v>
      </c>
      <c r="O106" s="165"/>
      <c r="P106" s="279">
        <f t="shared" si="1"/>
        <v>0</v>
      </c>
      <c r="Q106" s="279">
        <v>0</v>
      </c>
      <c r="R106" s="279">
        <f t="shared" si="2"/>
        <v>0</v>
      </c>
      <c r="S106" s="279">
        <v>0</v>
      </c>
      <c r="T106" s="280">
        <f t="shared" si="3"/>
        <v>0</v>
      </c>
      <c r="U106" s="122"/>
      <c r="V106" s="122"/>
      <c r="W106" s="122"/>
      <c r="X106" s="122"/>
      <c r="Y106" s="122"/>
      <c r="Z106" s="122"/>
      <c r="AA106" s="122"/>
      <c r="AB106" s="122"/>
      <c r="AC106" s="122"/>
      <c r="AD106" s="122"/>
      <c r="AE106" s="122"/>
      <c r="AR106" s="281" t="s">
        <v>188</v>
      </c>
      <c r="AT106" s="281" t="s">
        <v>135</v>
      </c>
      <c r="AU106" s="281" t="s">
        <v>141</v>
      </c>
      <c r="AY106" s="105" t="s">
        <v>132</v>
      </c>
      <c r="BE106" s="282">
        <f t="shared" si="4"/>
        <v>0</v>
      </c>
      <c r="BF106" s="282">
        <f t="shared" si="5"/>
        <v>0</v>
      </c>
      <c r="BG106" s="282">
        <f t="shared" si="6"/>
        <v>0</v>
      </c>
      <c r="BH106" s="282">
        <f t="shared" si="7"/>
        <v>0</v>
      </c>
      <c r="BI106" s="282">
        <f t="shared" si="8"/>
        <v>0</v>
      </c>
      <c r="BJ106" s="105" t="s">
        <v>141</v>
      </c>
      <c r="BK106" s="282">
        <f t="shared" si="9"/>
        <v>0</v>
      </c>
      <c r="BL106" s="105" t="s">
        <v>188</v>
      </c>
      <c r="BM106" s="281" t="s">
        <v>606</v>
      </c>
    </row>
    <row r="107" spans="1:65" s="128" customFormat="1" ht="16.5" customHeight="1" x14ac:dyDescent="0.2">
      <c r="A107" s="122"/>
      <c r="B107" s="123"/>
      <c r="C107" s="304" t="s">
        <v>217</v>
      </c>
      <c r="D107" s="304" t="s">
        <v>243</v>
      </c>
      <c r="E107" s="305" t="s">
        <v>607</v>
      </c>
      <c r="F107" s="306" t="s">
        <v>608</v>
      </c>
      <c r="G107" s="307" t="s">
        <v>274</v>
      </c>
      <c r="H107" s="308">
        <v>1</v>
      </c>
      <c r="I107" s="8"/>
      <c r="J107" s="309">
        <f t="shared" si="0"/>
        <v>0</v>
      </c>
      <c r="K107" s="306" t="s">
        <v>3</v>
      </c>
      <c r="L107" s="310"/>
      <c r="M107" s="311" t="s">
        <v>3</v>
      </c>
      <c r="N107" s="312" t="s">
        <v>48</v>
      </c>
      <c r="O107" s="165"/>
      <c r="P107" s="279">
        <f t="shared" si="1"/>
        <v>0</v>
      </c>
      <c r="Q107" s="279">
        <v>0</v>
      </c>
      <c r="R107" s="279">
        <f t="shared" si="2"/>
        <v>0</v>
      </c>
      <c r="S107" s="279">
        <v>0</v>
      </c>
      <c r="T107" s="280">
        <f t="shared" si="3"/>
        <v>0</v>
      </c>
      <c r="U107" s="122"/>
      <c r="V107" s="122"/>
      <c r="W107" s="122"/>
      <c r="X107" s="122"/>
      <c r="Y107" s="122"/>
      <c r="Z107" s="122"/>
      <c r="AA107" s="122"/>
      <c r="AB107" s="122"/>
      <c r="AC107" s="122"/>
      <c r="AD107" s="122"/>
      <c r="AE107" s="122"/>
      <c r="AR107" s="281" t="s">
        <v>246</v>
      </c>
      <c r="AT107" s="281" t="s">
        <v>243</v>
      </c>
      <c r="AU107" s="281" t="s">
        <v>141</v>
      </c>
      <c r="AY107" s="105" t="s">
        <v>132</v>
      </c>
      <c r="BE107" s="282">
        <f t="shared" si="4"/>
        <v>0</v>
      </c>
      <c r="BF107" s="282">
        <f t="shared" si="5"/>
        <v>0</v>
      </c>
      <c r="BG107" s="282">
        <f t="shared" si="6"/>
        <v>0</v>
      </c>
      <c r="BH107" s="282">
        <f t="shared" si="7"/>
        <v>0</v>
      </c>
      <c r="BI107" s="282">
        <f t="shared" si="8"/>
        <v>0</v>
      </c>
      <c r="BJ107" s="105" t="s">
        <v>141</v>
      </c>
      <c r="BK107" s="282">
        <f t="shared" si="9"/>
        <v>0</v>
      </c>
      <c r="BL107" s="105" t="s">
        <v>188</v>
      </c>
      <c r="BM107" s="281" t="s">
        <v>609</v>
      </c>
    </row>
    <row r="108" spans="1:65" s="128" customFormat="1" ht="16.5" customHeight="1" x14ac:dyDescent="0.2">
      <c r="A108" s="122"/>
      <c r="B108" s="123"/>
      <c r="C108" s="304" t="s">
        <v>223</v>
      </c>
      <c r="D108" s="304" t="s">
        <v>243</v>
      </c>
      <c r="E108" s="305" t="s">
        <v>610</v>
      </c>
      <c r="F108" s="306" t="s">
        <v>611</v>
      </c>
      <c r="G108" s="307" t="s">
        <v>274</v>
      </c>
      <c r="H108" s="308">
        <v>1</v>
      </c>
      <c r="I108" s="8"/>
      <c r="J108" s="309">
        <f t="shared" si="0"/>
        <v>0</v>
      </c>
      <c r="K108" s="306" t="s">
        <v>3</v>
      </c>
      <c r="L108" s="310"/>
      <c r="M108" s="311" t="s">
        <v>3</v>
      </c>
      <c r="N108" s="312" t="s">
        <v>48</v>
      </c>
      <c r="O108" s="165"/>
      <c r="P108" s="279">
        <f t="shared" si="1"/>
        <v>0</v>
      </c>
      <c r="Q108" s="279">
        <v>0</v>
      </c>
      <c r="R108" s="279">
        <f t="shared" si="2"/>
        <v>0</v>
      </c>
      <c r="S108" s="279">
        <v>0</v>
      </c>
      <c r="T108" s="280">
        <f t="shared" si="3"/>
        <v>0</v>
      </c>
      <c r="U108" s="122"/>
      <c r="V108" s="122"/>
      <c r="W108" s="122"/>
      <c r="X108" s="122"/>
      <c r="Y108" s="122"/>
      <c r="Z108" s="122"/>
      <c r="AA108" s="122"/>
      <c r="AB108" s="122"/>
      <c r="AC108" s="122"/>
      <c r="AD108" s="122"/>
      <c r="AE108" s="122"/>
      <c r="AR108" s="281" t="s">
        <v>246</v>
      </c>
      <c r="AT108" s="281" t="s">
        <v>243</v>
      </c>
      <c r="AU108" s="281" t="s">
        <v>141</v>
      </c>
      <c r="AY108" s="105" t="s">
        <v>132</v>
      </c>
      <c r="BE108" s="282">
        <f t="shared" si="4"/>
        <v>0</v>
      </c>
      <c r="BF108" s="282">
        <f t="shared" si="5"/>
        <v>0</v>
      </c>
      <c r="BG108" s="282">
        <f t="shared" si="6"/>
        <v>0</v>
      </c>
      <c r="BH108" s="282">
        <f t="shared" si="7"/>
        <v>0</v>
      </c>
      <c r="BI108" s="282">
        <f t="shared" si="8"/>
        <v>0</v>
      </c>
      <c r="BJ108" s="105" t="s">
        <v>141</v>
      </c>
      <c r="BK108" s="282">
        <f t="shared" si="9"/>
        <v>0</v>
      </c>
      <c r="BL108" s="105" t="s">
        <v>188</v>
      </c>
      <c r="BM108" s="281" t="s">
        <v>612</v>
      </c>
    </row>
    <row r="109" spans="1:65" s="128" customFormat="1" ht="16.5" customHeight="1" x14ac:dyDescent="0.2">
      <c r="A109" s="122"/>
      <c r="B109" s="123"/>
      <c r="C109" s="304" t="s">
        <v>230</v>
      </c>
      <c r="D109" s="304" t="s">
        <v>243</v>
      </c>
      <c r="E109" s="305" t="s">
        <v>613</v>
      </c>
      <c r="F109" s="306" t="s">
        <v>614</v>
      </c>
      <c r="G109" s="307" t="s">
        <v>274</v>
      </c>
      <c r="H109" s="308">
        <v>4</v>
      </c>
      <c r="I109" s="8"/>
      <c r="J109" s="309">
        <f t="shared" si="0"/>
        <v>0</v>
      </c>
      <c r="K109" s="306" t="s">
        <v>3</v>
      </c>
      <c r="L109" s="310"/>
      <c r="M109" s="311" t="s">
        <v>3</v>
      </c>
      <c r="N109" s="312" t="s">
        <v>48</v>
      </c>
      <c r="O109" s="165"/>
      <c r="P109" s="279">
        <f t="shared" si="1"/>
        <v>0</v>
      </c>
      <c r="Q109" s="279">
        <v>0</v>
      </c>
      <c r="R109" s="279">
        <f t="shared" si="2"/>
        <v>0</v>
      </c>
      <c r="S109" s="279">
        <v>0</v>
      </c>
      <c r="T109" s="280">
        <f t="shared" si="3"/>
        <v>0</v>
      </c>
      <c r="U109" s="122"/>
      <c r="V109" s="122"/>
      <c r="W109" s="122"/>
      <c r="X109" s="122"/>
      <c r="Y109" s="122"/>
      <c r="Z109" s="122"/>
      <c r="AA109" s="122"/>
      <c r="AB109" s="122"/>
      <c r="AC109" s="122"/>
      <c r="AD109" s="122"/>
      <c r="AE109" s="122"/>
      <c r="AR109" s="281" t="s">
        <v>246</v>
      </c>
      <c r="AT109" s="281" t="s">
        <v>243</v>
      </c>
      <c r="AU109" s="281" t="s">
        <v>141</v>
      </c>
      <c r="AY109" s="105" t="s">
        <v>132</v>
      </c>
      <c r="BE109" s="282">
        <f t="shared" si="4"/>
        <v>0</v>
      </c>
      <c r="BF109" s="282">
        <f t="shared" si="5"/>
        <v>0</v>
      </c>
      <c r="BG109" s="282">
        <f t="shared" si="6"/>
        <v>0</v>
      </c>
      <c r="BH109" s="282">
        <f t="shared" si="7"/>
        <v>0</v>
      </c>
      <c r="BI109" s="282">
        <f t="shared" si="8"/>
        <v>0</v>
      </c>
      <c r="BJ109" s="105" t="s">
        <v>141</v>
      </c>
      <c r="BK109" s="282">
        <f t="shared" si="9"/>
        <v>0</v>
      </c>
      <c r="BL109" s="105" t="s">
        <v>188</v>
      </c>
      <c r="BM109" s="281" t="s">
        <v>615</v>
      </c>
    </row>
    <row r="110" spans="1:65" s="128" customFormat="1" ht="16.5" customHeight="1" x14ac:dyDescent="0.2">
      <c r="A110" s="122"/>
      <c r="B110" s="123"/>
      <c r="C110" s="304" t="s">
        <v>9</v>
      </c>
      <c r="D110" s="304" t="s">
        <v>243</v>
      </c>
      <c r="E110" s="305" t="s">
        <v>616</v>
      </c>
      <c r="F110" s="306" t="s">
        <v>617</v>
      </c>
      <c r="G110" s="307" t="s">
        <v>274</v>
      </c>
      <c r="H110" s="308">
        <v>4</v>
      </c>
      <c r="I110" s="8"/>
      <c r="J110" s="309">
        <f t="shared" si="0"/>
        <v>0</v>
      </c>
      <c r="K110" s="306" t="s">
        <v>3</v>
      </c>
      <c r="L110" s="310"/>
      <c r="M110" s="311" t="s">
        <v>3</v>
      </c>
      <c r="N110" s="312" t="s">
        <v>48</v>
      </c>
      <c r="O110" s="165"/>
      <c r="P110" s="279">
        <f t="shared" si="1"/>
        <v>0</v>
      </c>
      <c r="Q110" s="279">
        <v>0</v>
      </c>
      <c r="R110" s="279">
        <f t="shared" si="2"/>
        <v>0</v>
      </c>
      <c r="S110" s="279">
        <v>0</v>
      </c>
      <c r="T110" s="280">
        <f t="shared" si="3"/>
        <v>0</v>
      </c>
      <c r="U110" s="122"/>
      <c r="V110" s="122"/>
      <c r="W110" s="122"/>
      <c r="X110" s="122"/>
      <c r="Y110" s="122"/>
      <c r="Z110" s="122"/>
      <c r="AA110" s="122"/>
      <c r="AB110" s="122"/>
      <c r="AC110" s="122"/>
      <c r="AD110" s="122"/>
      <c r="AE110" s="122"/>
      <c r="AR110" s="281" t="s">
        <v>246</v>
      </c>
      <c r="AT110" s="281" t="s">
        <v>243</v>
      </c>
      <c r="AU110" s="281" t="s">
        <v>141</v>
      </c>
      <c r="AY110" s="105" t="s">
        <v>132</v>
      </c>
      <c r="BE110" s="282">
        <f t="shared" si="4"/>
        <v>0</v>
      </c>
      <c r="BF110" s="282">
        <f t="shared" si="5"/>
        <v>0</v>
      </c>
      <c r="BG110" s="282">
        <f t="shared" si="6"/>
        <v>0</v>
      </c>
      <c r="BH110" s="282">
        <f t="shared" si="7"/>
        <v>0</v>
      </c>
      <c r="BI110" s="282">
        <f t="shared" si="8"/>
        <v>0</v>
      </c>
      <c r="BJ110" s="105" t="s">
        <v>141</v>
      </c>
      <c r="BK110" s="282">
        <f t="shared" si="9"/>
        <v>0</v>
      </c>
      <c r="BL110" s="105" t="s">
        <v>188</v>
      </c>
      <c r="BM110" s="281" t="s">
        <v>618</v>
      </c>
    </row>
    <row r="111" spans="1:65" s="128" customFormat="1" ht="16.5" customHeight="1" x14ac:dyDescent="0.2">
      <c r="A111" s="122"/>
      <c r="B111" s="123"/>
      <c r="C111" s="271" t="s">
        <v>188</v>
      </c>
      <c r="D111" s="271" t="s">
        <v>135</v>
      </c>
      <c r="E111" s="272" t="s">
        <v>619</v>
      </c>
      <c r="F111" s="273" t="s">
        <v>620</v>
      </c>
      <c r="G111" s="274" t="s">
        <v>597</v>
      </c>
      <c r="H111" s="9"/>
      <c r="I111" s="5"/>
      <c r="J111" s="276">
        <f t="shared" si="0"/>
        <v>0</v>
      </c>
      <c r="K111" s="273" t="s">
        <v>3</v>
      </c>
      <c r="L111" s="123"/>
      <c r="M111" s="277" t="s">
        <v>3</v>
      </c>
      <c r="N111" s="278" t="s">
        <v>48</v>
      </c>
      <c r="O111" s="165"/>
      <c r="P111" s="279">
        <f t="shared" si="1"/>
        <v>0</v>
      </c>
      <c r="Q111" s="279">
        <v>0</v>
      </c>
      <c r="R111" s="279">
        <f t="shared" si="2"/>
        <v>0</v>
      </c>
      <c r="S111" s="279">
        <v>0</v>
      </c>
      <c r="T111" s="280">
        <f t="shared" si="3"/>
        <v>0</v>
      </c>
      <c r="U111" s="122"/>
      <c r="V111" s="122"/>
      <c r="W111" s="122"/>
      <c r="X111" s="122"/>
      <c r="Y111" s="122"/>
      <c r="Z111" s="122"/>
      <c r="AA111" s="122"/>
      <c r="AB111" s="122"/>
      <c r="AC111" s="122"/>
      <c r="AD111" s="122"/>
      <c r="AE111" s="122"/>
      <c r="AR111" s="281" t="s">
        <v>188</v>
      </c>
      <c r="AT111" s="281" t="s">
        <v>135</v>
      </c>
      <c r="AU111" s="281" t="s">
        <v>141</v>
      </c>
      <c r="AY111" s="105" t="s">
        <v>132</v>
      </c>
      <c r="BE111" s="282">
        <f t="shared" si="4"/>
        <v>0</v>
      </c>
      <c r="BF111" s="282">
        <f t="shared" si="5"/>
        <v>0</v>
      </c>
      <c r="BG111" s="282">
        <f t="shared" si="6"/>
        <v>0</v>
      </c>
      <c r="BH111" s="282">
        <f t="shared" si="7"/>
        <v>0</v>
      </c>
      <c r="BI111" s="282">
        <f t="shared" si="8"/>
        <v>0</v>
      </c>
      <c r="BJ111" s="105" t="s">
        <v>141</v>
      </c>
      <c r="BK111" s="282">
        <f t="shared" si="9"/>
        <v>0</v>
      </c>
      <c r="BL111" s="105" t="s">
        <v>188</v>
      </c>
      <c r="BM111" s="281" t="s">
        <v>621</v>
      </c>
    </row>
    <row r="112" spans="1:65" s="258" customFormat="1" ht="22.9" customHeight="1" x14ac:dyDescent="0.2">
      <c r="B112" s="259"/>
      <c r="D112" s="260" t="s">
        <v>75</v>
      </c>
      <c r="E112" s="269" t="s">
        <v>622</v>
      </c>
      <c r="F112" s="269" t="s">
        <v>623</v>
      </c>
      <c r="J112" s="270">
        <f>BK112</f>
        <v>0</v>
      </c>
      <c r="L112" s="259"/>
      <c r="M112" s="263"/>
      <c r="N112" s="264"/>
      <c r="O112" s="264"/>
      <c r="P112" s="265">
        <f>SUM(P113:P143)</f>
        <v>0</v>
      </c>
      <c r="Q112" s="264"/>
      <c r="R112" s="265">
        <f>SUM(R113:R143)</f>
        <v>0</v>
      </c>
      <c r="S112" s="264"/>
      <c r="T112" s="266">
        <f>SUM(T113:T143)</f>
        <v>0</v>
      </c>
      <c r="AR112" s="260" t="s">
        <v>141</v>
      </c>
      <c r="AT112" s="267" t="s">
        <v>75</v>
      </c>
      <c r="AU112" s="267" t="s">
        <v>84</v>
      </c>
      <c r="AY112" s="260" t="s">
        <v>132</v>
      </c>
      <c r="BK112" s="268">
        <f>SUM(BK113:BK143)</f>
        <v>0</v>
      </c>
    </row>
    <row r="113" spans="1:65" s="128" customFormat="1" ht="16.5" customHeight="1" x14ac:dyDescent="0.2">
      <c r="A113" s="122"/>
      <c r="B113" s="123"/>
      <c r="C113" s="271" t="s">
        <v>250</v>
      </c>
      <c r="D113" s="271" t="s">
        <v>135</v>
      </c>
      <c r="E113" s="272" t="s">
        <v>624</v>
      </c>
      <c r="F113" s="273" t="s">
        <v>625</v>
      </c>
      <c r="G113" s="274" t="s">
        <v>274</v>
      </c>
      <c r="H113" s="275">
        <v>4</v>
      </c>
      <c r="I113" s="5"/>
      <c r="J113" s="276">
        <f>ROUND(I113*H113,2)</f>
        <v>0</v>
      </c>
      <c r="K113" s="273" t="s">
        <v>3</v>
      </c>
      <c r="L113" s="123"/>
      <c r="M113" s="277" t="s">
        <v>3</v>
      </c>
      <c r="N113" s="278" t="s">
        <v>48</v>
      </c>
      <c r="O113" s="165"/>
      <c r="P113" s="279">
        <f>O113*H113</f>
        <v>0</v>
      </c>
      <c r="Q113" s="279">
        <v>0</v>
      </c>
      <c r="R113" s="279">
        <f>Q113*H113</f>
        <v>0</v>
      </c>
      <c r="S113" s="279">
        <v>0</v>
      </c>
      <c r="T113" s="280">
        <f>S113*H113</f>
        <v>0</v>
      </c>
      <c r="U113" s="122"/>
      <c r="V113" s="122"/>
      <c r="W113" s="122"/>
      <c r="X113" s="122"/>
      <c r="Y113" s="122"/>
      <c r="Z113" s="122"/>
      <c r="AA113" s="122"/>
      <c r="AB113" s="122"/>
      <c r="AC113" s="122"/>
      <c r="AD113" s="122"/>
      <c r="AE113" s="122"/>
      <c r="AR113" s="281" t="s">
        <v>188</v>
      </c>
      <c r="AT113" s="281" t="s">
        <v>135</v>
      </c>
      <c r="AU113" s="281" t="s">
        <v>141</v>
      </c>
      <c r="AY113" s="105" t="s">
        <v>132</v>
      </c>
      <c r="BE113" s="282">
        <f>IF(N113="základní",J113,0)</f>
        <v>0</v>
      </c>
      <c r="BF113" s="282">
        <f>IF(N113="snížená",J113,0)</f>
        <v>0</v>
      </c>
      <c r="BG113" s="282">
        <f>IF(N113="zákl. přenesená",J113,0)</f>
        <v>0</v>
      </c>
      <c r="BH113" s="282">
        <f>IF(N113="sníž. přenesená",J113,0)</f>
        <v>0</v>
      </c>
      <c r="BI113" s="282">
        <f>IF(N113="nulová",J113,0)</f>
        <v>0</v>
      </c>
      <c r="BJ113" s="105" t="s">
        <v>141</v>
      </c>
      <c r="BK113" s="282">
        <f>ROUND(I113*H113,2)</f>
        <v>0</v>
      </c>
      <c r="BL113" s="105" t="s">
        <v>188</v>
      </c>
      <c r="BM113" s="281" t="s">
        <v>626</v>
      </c>
    </row>
    <row r="114" spans="1:65" s="128" customFormat="1" ht="16.5" customHeight="1" x14ac:dyDescent="0.2">
      <c r="A114" s="122"/>
      <c r="B114" s="123"/>
      <c r="C114" s="271" t="s">
        <v>257</v>
      </c>
      <c r="D114" s="271" t="s">
        <v>135</v>
      </c>
      <c r="E114" s="272" t="s">
        <v>627</v>
      </c>
      <c r="F114" s="273" t="s">
        <v>628</v>
      </c>
      <c r="G114" s="274" t="s">
        <v>138</v>
      </c>
      <c r="H114" s="275">
        <v>9.24</v>
      </c>
      <c r="I114" s="5"/>
      <c r="J114" s="276">
        <f>ROUND(I114*H114,2)</f>
        <v>0</v>
      </c>
      <c r="K114" s="273" t="s">
        <v>3</v>
      </c>
      <c r="L114" s="123"/>
      <c r="M114" s="277" t="s">
        <v>3</v>
      </c>
      <c r="N114" s="278" t="s">
        <v>48</v>
      </c>
      <c r="O114" s="165"/>
      <c r="P114" s="279">
        <f>O114*H114</f>
        <v>0</v>
      </c>
      <c r="Q114" s="279">
        <v>0</v>
      </c>
      <c r="R114" s="279">
        <f>Q114*H114</f>
        <v>0</v>
      </c>
      <c r="S114" s="279">
        <v>0</v>
      </c>
      <c r="T114" s="280">
        <f>S114*H114</f>
        <v>0</v>
      </c>
      <c r="U114" s="122"/>
      <c r="V114" s="122"/>
      <c r="W114" s="122"/>
      <c r="X114" s="122"/>
      <c r="Y114" s="122"/>
      <c r="Z114" s="122"/>
      <c r="AA114" s="122"/>
      <c r="AB114" s="122"/>
      <c r="AC114" s="122"/>
      <c r="AD114" s="122"/>
      <c r="AE114" s="122"/>
      <c r="AR114" s="281" t="s">
        <v>188</v>
      </c>
      <c r="AT114" s="281" t="s">
        <v>135</v>
      </c>
      <c r="AU114" s="281" t="s">
        <v>141</v>
      </c>
      <c r="AY114" s="105" t="s">
        <v>132</v>
      </c>
      <c r="BE114" s="282">
        <f>IF(N114="základní",J114,0)</f>
        <v>0</v>
      </c>
      <c r="BF114" s="282">
        <f>IF(N114="snížená",J114,0)</f>
        <v>0</v>
      </c>
      <c r="BG114" s="282">
        <f>IF(N114="zákl. přenesená",J114,0)</f>
        <v>0</v>
      </c>
      <c r="BH114" s="282">
        <f>IF(N114="sníž. přenesená",J114,0)</f>
        <v>0</v>
      </c>
      <c r="BI114" s="282">
        <f>IF(N114="nulová",J114,0)</f>
        <v>0</v>
      </c>
      <c r="BJ114" s="105" t="s">
        <v>141</v>
      </c>
      <c r="BK114" s="282">
        <f>ROUND(I114*H114,2)</f>
        <v>0</v>
      </c>
      <c r="BL114" s="105" t="s">
        <v>188</v>
      </c>
      <c r="BM114" s="281" t="s">
        <v>629</v>
      </c>
    </row>
    <row r="115" spans="1:65" s="287" customFormat="1" ht="11.25" x14ac:dyDescent="0.2">
      <c r="B115" s="288"/>
      <c r="D115" s="289" t="s">
        <v>149</v>
      </c>
      <c r="E115" s="290" t="s">
        <v>3</v>
      </c>
      <c r="F115" s="291" t="s">
        <v>630</v>
      </c>
      <c r="H115" s="292">
        <v>2.1</v>
      </c>
      <c r="L115" s="288"/>
      <c r="M115" s="293"/>
      <c r="N115" s="294"/>
      <c r="O115" s="294"/>
      <c r="P115" s="294"/>
      <c r="Q115" s="294"/>
      <c r="R115" s="294"/>
      <c r="S115" s="294"/>
      <c r="T115" s="295"/>
      <c r="AT115" s="290" t="s">
        <v>149</v>
      </c>
      <c r="AU115" s="290" t="s">
        <v>141</v>
      </c>
      <c r="AV115" s="287" t="s">
        <v>141</v>
      </c>
      <c r="AW115" s="287" t="s">
        <v>37</v>
      </c>
      <c r="AX115" s="287" t="s">
        <v>76</v>
      </c>
      <c r="AY115" s="290" t="s">
        <v>132</v>
      </c>
    </row>
    <row r="116" spans="1:65" s="287" customFormat="1" ht="11.25" x14ac:dyDescent="0.2">
      <c r="B116" s="288"/>
      <c r="D116" s="289" t="s">
        <v>149</v>
      </c>
      <c r="E116" s="290" t="s">
        <v>3</v>
      </c>
      <c r="F116" s="291" t="s">
        <v>631</v>
      </c>
      <c r="H116" s="292">
        <v>2.52</v>
      </c>
      <c r="L116" s="288"/>
      <c r="M116" s="293"/>
      <c r="N116" s="294"/>
      <c r="O116" s="294"/>
      <c r="P116" s="294"/>
      <c r="Q116" s="294"/>
      <c r="R116" s="294"/>
      <c r="S116" s="294"/>
      <c r="T116" s="295"/>
      <c r="AT116" s="290" t="s">
        <v>149</v>
      </c>
      <c r="AU116" s="290" t="s">
        <v>141</v>
      </c>
      <c r="AV116" s="287" t="s">
        <v>141</v>
      </c>
      <c r="AW116" s="287" t="s">
        <v>37</v>
      </c>
      <c r="AX116" s="287" t="s">
        <v>76</v>
      </c>
      <c r="AY116" s="290" t="s">
        <v>132</v>
      </c>
    </row>
    <row r="117" spans="1:65" s="287" customFormat="1" ht="11.25" x14ac:dyDescent="0.2">
      <c r="B117" s="288"/>
      <c r="D117" s="289" t="s">
        <v>149</v>
      </c>
      <c r="E117" s="290" t="s">
        <v>3</v>
      </c>
      <c r="F117" s="291" t="s">
        <v>631</v>
      </c>
      <c r="H117" s="292">
        <v>2.52</v>
      </c>
      <c r="L117" s="288"/>
      <c r="M117" s="293"/>
      <c r="N117" s="294"/>
      <c r="O117" s="294"/>
      <c r="P117" s="294"/>
      <c r="Q117" s="294"/>
      <c r="R117" s="294"/>
      <c r="S117" s="294"/>
      <c r="T117" s="295"/>
      <c r="AT117" s="290" t="s">
        <v>149</v>
      </c>
      <c r="AU117" s="290" t="s">
        <v>141</v>
      </c>
      <c r="AV117" s="287" t="s">
        <v>141</v>
      </c>
      <c r="AW117" s="287" t="s">
        <v>37</v>
      </c>
      <c r="AX117" s="287" t="s">
        <v>76</v>
      </c>
      <c r="AY117" s="290" t="s">
        <v>132</v>
      </c>
    </row>
    <row r="118" spans="1:65" s="287" customFormat="1" ht="11.25" x14ac:dyDescent="0.2">
      <c r="B118" s="288"/>
      <c r="D118" s="289" t="s">
        <v>149</v>
      </c>
      <c r="E118" s="290" t="s">
        <v>3</v>
      </c>
      <c r="F118" s="291" t="s">
        <v>630</v>
      </c>
      <c r="H118" s="292">
        <v>2.1</v>
      </c>
      <c r="L118" s="288"/>
      <c r="M118" s="293"/>
      <c r="N118" s="294"/>
      <c r="O118" s="294"/>
      <c r="P118" s="294"/>
      <c r="Q118" s="294"/>
      <c r="R118" s="294"/>
      <c r="S118" s="294"/>
      <c r="T118" s="295"/>
      <c r="AT118" s="290" t="s">
        <v>149</v>
      </c>
      <c r="AU118" s="290" t="s">
        <v>141</v>
      </c>
      <c r="AV118" s="287" t="s">
        <v>141</v>
      </c>
      <c r="AW118" s="287" t="s">
        <v>37</v>
      </c>
      <c r="AX118" s="287" t="s">
        <v>76</v>
      </c>
      <c r="AY118" s="290" t="s">
        <v>132</v>
      </c>
    </row>
    <row r="119" spans="1:65" s="296" customFormat="1" ht="11.25" x14ac:dyDescent="0.2">
      <c r="B119" s="297"/>
      <c r="D119" s="289" t="s">
        <v>149</v>
      </c>
      <c r="E119" s="298" t="s">
        <v>3</v>
      </c>
      <c r="F119" s="299" t="s">
        <v>155</v>
      </c>
      <c r="H119" s="300">
        <v>9.24</v>
      </c>
      <c r="L119" s="297"/>
      <c r="M119" s="301"/>
      <c r="N119" s="302"/>
      <c r="O119" s="302"/>
      <c r="P119" s="302"/>
      <c r="Q119" s="302"/>
      <c r="R119" s="302"/>
      <c r="S119" s="302"/>
      <c r="T119" s="303"/>
      <c r="AT119" s="298" t="s">
        <v>149</v>
      </c>
      <c r="AU119" s="298" t="s">
        <v>141</v>
      </c>
      <c r="AV119" s="296" t="s">
        <v>140</v>
      </c>
      <c r="AW119" s="296" t="s">
        <v>37</v>
      </c>
      <c r="AX119" s="296" t="s">
        <v>84</v>
      </c>
      <c r="AY119" s="298" t="s">
        <v>132</v>
      </c>
    </row>
    <row r="120" spans="1:65" s="128" customFormat="1" ht="16.5" customHeight="1" x14ac:dyDescent="0.2">
      <c r="A120" s="122"/>
      <c r="B120" s="123"/>
      <c r="C120" s="271" t="s">
        <v>265</v>
      </c>
      <c r="D120" s="271" t="s">
        <v>135</v>
      </c>
      <c r="E120" s="272" t="s">
        <v>632</v>
      </c>
      <c r="F120" s="273" t="s">
        <v>633</v>
      </c>
      <c r="G120" s="274" t="s">
        <v>138</v>
      </c>
      <c r="H120" s="275">
        <v>7.14</v>
      </c>
      <c r="I120" s="5"/>
      <c r="J120" s="276">
        <f>ROUND(I120*H120,2)</f>
        <v>0</v>
      </c>
      <c r="K120" s="273" t="s">
        <v>3</v>
      </c>
      <c r="L120" s="123"/>
      <c r="M120" s="277" t="s">
        <v>3</v>
      </c>
      <c r="N120" s="278" t="s">
        <v>48</v>
      </c>
      <c r="O120" s="165"/>
      <c r="P120" s="279">
        <f>O120*H120</f>
        <v>0</v>
      </c>
      <c r="Q120" s="279">
        <v>0</v>
      </c>
      <c r="R120" s="279">
        <f>Q120*H120</f>
        <v>0</v>
      </c>
      <c r="S120" s="279">
        <v>0</v>
      </c>
      <c r="T120" s="280">
        <f>S120*H120</f>
        <v>0</v>
      </c>
      <c r="U120" s="122"/>
      <c r="V120" s="122"/>
      <c r="W120" s="122"/>
      <c r="X120" s="122"/>
      <c r="Y120" s="122"/>
      <c r="Z120" s="122"/>
      <c r="AA120" s="122"/>
      <c r="AB120" s="122"/>
      <c r="AC120" s="122"/>
      <c r="AD120" s="122"/>
      <c r="AE120" s="122"/>
      <c r="AR120" s="281" t="s">
        <v>188</v>
      </c>
      <c r="AT120" s="281" t="s">
        <v>135</v>
      </c>
      <c r="AU120" s="281" t="s">
        <v>141</v>
      </c>
      <c r="AY120" s="105" t="s">
        <v>132</v>
      </c>
      <c r="BE120" s="282">
        <f>IF(N120="základní",J120,0)</f>
        <v>0</v>
      </c>
      <c r="BF120" s="282">
        <f>IF(N120="snížená",J120,0)</f>
        <v>0</v>
      </c>
      <c r="BG120" s="282">
        <f>IF(N120="zákl. přenesená",J120,0)</f>
        <v>0</v>
      </c>
      <c r="BH120" s="282">
        <f>IF(N120="sníž. přenesená",J120,0)</f>
        <v>0</v>
      </c>
      <c r="BI120" s="282">
        <f>IF(N120="nulová",J120,0)</f>
        <v>0</v>
      </c>
      <c r="BJ120" s="105" t="s">
        <v>141</v>
      </c>
      <c r="BK120" s="282">
        <f>ROUND(I120*H120,2)</f>
        <v>0</v>
      </c>
      <c r="BL120" s="105" t="s">
        <v>188</v>
      </c>
      <c r="BM120" s="281" t="s">
        <v>634</v>
      </c>
    </row>
    <row r="121" spans="1:65" s="287" customFormat="1" ht="11.25" x14ac:dyDescent="0.2">
      <c r="B121" s="288"/>
      <c r="D121" s="289" t="s">
        <v>149</v>
      </c>
      <c r="E121" s="290" t="s">
        <v>3</v>
      </c>
      <c r="F121" s="291" t="s">
        <v>630</v>
      </c>
      <c r="H121" s="292">
        <v>2.1</v>
      </c>
      <c r="L121" s="288"/>
      <c r="M121" s="293"/>
      <c r="N121" s="294"/>
      <c r="O121" s="294"/>
      <c r="P121" s="294"/>
      <c r="Q121" s="294"/>
      <c r="R121" s="294"/>
      <c r="S121" s="294"/>
      <c r="T121" s="295"/>
      <c r="AT121" s="290" t="s">
        <v>149</v>
      </c>
      <c r="AU121" s="290" t="s">
        <v>141</v>
      </c>
      <c r="AV121" s="287" t="s">
        <v>141</v>
      </c>
      <c r="AW121" s="287" t="s">
        <v>37</v>
      </c>
      <c r="AX121" s="287" t="s">
        <v>76</v>
      </c>
      <c r="AY121" s="290" t="s">
        <v>132</v>
      </c>
    </row>
    <row r="122" spans="1:65" s="287" customFormat="1" ht="11.25" x14ac:dyDescent="0.2">
      <c r="B122" s="288"/>
      <c r="D122" s="289" t="s">
        <v>149</v>
      </c>
      <c r="E122" s="290" t="s">
        <v>3</v>
      </c>
      <c r="F122" s="291" t="s">
        <v>631</v>
      </c>
      <c r="H122" s="292">
        <v>2.52</v>
      </c>
      <c r="L122" s="288"/>
      <c r="M122" s="293"/>
      <c r="N122" s="294"/>
      <c r="O122" s="294"/>
      <c r="P122" s="294"/>
      <c r="Q122" s="294"/>
      <c r="R122" s="294"/>
      <c r="S122" s="294"/>
      <c r="T122" s="295"/>
      <c r="AT122" s="290" t="s">
        <v>149</v>
      </c>
      <c r="AU122" s="290" t="s">
        <v>141</v>
      </c>
      <c r="AV122" s="287" t="s">
        <v>141</v>
      </c>
      <c r="AW122" s="287" t="s">
        <v>37</v>
      </c>
      <c r="AX122" s="287" t="s">
        <v>76</v>
      </c>
      <c r="AY122" s="290" t="s">
        <v>132</v>
      </c>
    </row>
    <row r="123" spans="1:65" s="287" customFormat="1" ht="11.25" x14ac:dyDescent="0.2">
      <c r="B123" s="288"/>
      <c r="D123" s="289" t="s">
        <v>149</v>
      </c>
      <c r="E123" s="290" t="s">
        <v>3</v>
      </c>
      <c r="F123" s="291" t="s">
        <v>631</v>
      </c>
      <c r="H123" s="292">
        <v>2.52</v>
      </c>
      <c r="L123" s="288"/>
      <c r="M123" s="293"/>
      <c r="N123" s="294"/>
      <c r="O123" s="294"/>
      <c r="P123" s="294"/>
      <c r="Q123" s="294"/>
      <c r="R123" s="294"/>
      <c r="S123" s="294"/>
      <c r="T123" s="295"/>
      <c r="AT123" s="290" t="s">
        <v>149</v>
      </c>
      <c r="AU123" s="290" t="s">
        <v>141</v>
      </c>
      <c r="AV123" s="287" t="s">
        <v>141</v>
      </c>
      <c r="AW123" s="287" t="s">
        <v>37</v>
      </c>
      <c r="AX123" s="287" t="s">
        <v>76</v>
      </c>
      <c r="AY123" s="290" t="s">
        <v>132</v>
      </c>
    </row>
    <row r="124" spans="1:65" s="296" customFormat="1" ht="11.25" x14ac:dyDescent="0.2">
      <c r="B124" s="297"/>
      <c r="D124" s="289" t="s">
        <v>149</v>
      </c>
      <c r="E124" s="298" t="s">
        <v>3</v>
      </c>
      <c r="F124" s="299" t="s">
        <v>155</v>
      </c>
      <c r="H124" s="300">
        <v>7.14</v>
      </c>
      <c r="L124" s="297"/>
      <c r="M124" s="301"/>
      <c r="N124" s="302"/>
      <c r="O124" s="302"/>
      <c r="P124" s="302"/>
      <c r="Q124" s="302"/>
      <c r="R124" s="302"/>
      <c r="S124" s="302"/>
      <c r="T124" s="303"/>
      <c r="AT124" s="298" t="s">
        <v>149</v>
      </c>
      <c r="AU124" s="298" t="s">
        <v>141</v>
      </c>
      <c r="AV124" s="296" t="s">
        <v>140</v>
      </c>
      <c r="AW124" s="296" t="s">
        <v>37</v>
      </c>
      <c r="AX124" s="296" t="s">
        <v>84</v>
      </c>
      <c r="AY124" s="298" t="s">
        <v>132</v>
      </c>
    </row>
    <row r="125" spans="1:65" s="128" customFormat="1" ht="16.5" customHeight="1" x14ac:dyDescent="0.2">
      <c r="A125" s="122"/>
      <c r="B125" s="123"/>
      <c r="C125" s="271" t="s">
        <v>271</v>
      </c>
      <c r="D125" s="271" t="s">
        <v>135</v>
      </c>
      <c r="E125" s="272" t="s">
        <v>635</v>
      </c>
      <c r="F125" s="273" t="s">
        <v>636</v>
      </c>
      <c r="G125" s="274" t="s">
        <v>138</v>
      </c>
      <c r="H125" s="275">
        <v>7.14</v>
      </c>
      <c r="I125" s="5"/>
      <c r="J125" s="276">
        <f>ROUND(I125*H125,2)</f>
        <v>0</v>
      </c>
      <c r="K125" s="273" t="s">
        <v>3</v>
      </c>
      <c r="L125" s="123"/>
      <c r="M125" s="277" t="s">
        <v>3</v>
      </c>
      <c r="N125" s="278" t="s">
        <v>48</v>
      </c>
      <c r="O125" s="165"/>
      <c r="P125" s="279">
        <f>O125*H125</f>
        <v>0</v>
      </c>
      <c r="Q125" s="279">
        <v>0</v>
      </c>
      <c r="R125" s="279">
        <f>Q125*H125</f>
        <v>0</v>
      </c>
      <c r="S125" s="279">
        <v>0</v>
      </c>
      <c r="T125" s="280">
        <f>S125*H125</f>
        <v>0</v>
      </c>
      <c r="U125" s="122"/>
      <c r="V125" s="122"/>
      <c r="W125" s="122"/>
      <c r="X125" s="122"/>
      <c r="Y125" s="122"/>
      <c r="Z125" s="122"/>
      <c r="AA125" s="122"/>
      <c r="AB125" s="122"/>
      <c r="AC125" s="122"/>
      <c r="AD125" s="122"/>
      <c r="AE125" s="122"/>
      <c r="AR125" s="281" t="s">
        <v>188</v>
      </c>
      <c r="AT125" s="281" t="s">
        <v>135</v>
      </c>
      <c r="AU125" s="281" t="s">
        <v>141</v>
      </c>
      <c r="AY125" s="105" t="s">
        <v>132</v>
      </c>
      <c r="BE125" s="282">
        <f>IF(N125="základní",J125,0)</f>
        <v>0</v>
      </c>
      <c r="BF125" s="282">
        <f>IF(N125="snížená",J125,0)</f>
        <v>0</v>
      </c>
      <c r="BG125" s="282">
        <f>IF(N125="zákl. přenesená",J125,0)</f>
        <v>0</v>
      </c>
      <c r="BH125" s="282">
        <f>IF(N125="sníž. přenesená",J125,0)</f>
        <v>0</v>
      </c>
      <c r="BI125" s="282">
        <f>IF(N125="nulová",J125,0)</f>
        <v>0</v>
      </c>
      <c r="BJ125" s="105" t="s">
        <v>141</v>
      </c>
      <c r="BK125" s="282">
        <f>ROUND(I125*H125,2)</f>
        <v>0</v>
      </c>
      <c r="BL125" s="105" t="s">
        <v>188</v>
      </c>
      <c r="BM125" s="281" t="s">
        <v>637</v>
      </c>
    </row>
    <row r="126" spans="1:65" s="287" customFormat="1" ht="11.25" x14ac:dyDescent="0.2">
      <c r="B126" s="288"/>
      <c r="D126" s="289" t="s">
        <v>149</v>
      </c>
      <c r="E126" s="290" t="s">
        <v>3</v>
      </c>
      <c r="F126" s="291" t="s">
        <v>630</v>
      </c>
      <c r="H126" s="292">
        <v>2.1</v>
      </c>
      <c r="L126" s="288"/>
      <c r="M126" s="293"/>
      <c r="N126" s="294"/>
      <c r="O126" s="294"/>
      <c r="P126" s="294"/>
      <c r="Q126" s="294"/>
      <c r="R126" s="294"/>
      <c r="S126" s="294"/>
      <c r="T126" s="295"/>
      <c r="AT126" s="290" t="s">
        <v>149</v>
      </c>
      <c r="AU126" s="290" t="s">
        <v>141</v>
      </c>
      <c r="AV126" s="287" t="s">
        <v>141</v>
      </c>
      <c r="AW126" s="287" t="s">
        <v>37</v>
      </c>
      <c r="AX126" s="287" t="s">
        <v>76</v>
      </c>
      <c r="AY126" s="290" t="s">
        <v>132</v>
      </c>
    </row>
    <row r="127" spans="1:65" s="287" customFormat="1" ht="11.25" x14ac:dyDescent="0.2">
      <c r="B127" s="288"/>
      <c r="D127" s="289" t="s">
        <v>149</v>
      </c>
      <c r="E127" s="290" t="s">
        <v>3</v>
      </c>
      <c r="F127" s="291" t="s">
        <v>631</v>
      </c>
      <c r="H127" s="292">
        <v>2.52</v>
      </c>
      <c r="L127" s="288"/>
      <c r="M127" s="293"/>
      <c r="N127" s="294"/>
      <c r="O127" s="294"/>
      <c r="P127" s="294"/>
      <c r="Q127" s="294"/>
      <c r="R127" s="294"/>
      <c r="S127" s="294"/>
      <c r="T127" s="295"/>
      <c r="AT127" s="290" t="s">
        <v>149</v>
      </c>
      <c r="AU127" s="290" t="s">
        <v>141</v>
      </c>
      <c r="AV127" s="287" t="s">
        <v>141</v>
      </c>
      <c r="AW127" s="287" t="s">
        <v>37</v>
      </c>
      <c r="AX127" s="287" t="s">
        <v>76</v>
      </c>
      <c r="AY127" s="290" t="s">
        <v>132</v>
      </c>
    </row>
    <row r="128" spans="1:65" s="287" customFormat="1" ht="11.25" x14ac:dyDescent="0.2">
      <c r="B128" s="288"/>
      <c r="D128" s="289" t="s">
        <v>149</v>
      </c>
      <c r="E128" s="290" t="s">
        <v>3</v>
      </c>
      <c r="F128" s="291" t="s">
        <v>631</v>
      </c>
      <c r="H128" s="292">
        <v>2.52</v>
      </c>
      <c r="L128" s="288"/>
      <c r="M128" s="293"/>
      <c r="N128" s="294"/>
      <c r="O128" s="294"/>
      <c r="P128" s="294"/>
      <c r="Q128" s="294"/>
      <c r="R128" s="294"/>
      <c r="S128" s="294"/>
      <c r="T128" s="295"/>
      <c r="AT128" s="290" t="s">
        <v>149</v>
      </c>
      <c r="AU128" s="290" t="s">
        <v>141</v>
      </c>
      <c r="AV128" s="287" t="s">
        <v>141</v>
      </c>
      <c r="AW128" s="287" t="s">
        <v>37</v>
      </c>
      <c r="AX128" s="287" t="s">
        <v>76</v>
      </c>
      <c r="AY128" s="290" t="s">
        <v>132</v>
      </c>
    </row>
    <row r="129" spans="1:65" s="296" customFormat="1" ht="11.25" x14ac:dyDescent="0.2">
      <c r="B129" s="297"/>
      <c r="D129" s="289" t="s">
        <v>149</v>
      </c>
      <c r="E129" s="298" t="s">
        <v>3</v>
      </c>
      <c r="F129" s="299" t="s">
        <v>155</v>
      </c>
      <c r="H129" s="300">
        <v>7.14</v>
      </c>
      <c r="L129" s="297"/>
      <c r="M129" s="301"/>
      <c r="N129" s="302"/>
      <c r="O129" s="302"/>
      <c r="P129" s="302"/>
      <c r="Q129" s="302"/>
      <c r="R129" s="302"/>
      <c r="S129" s="302"/>
      <c r="T129" s="303"/>
      <c r="AT129" s="298" t="s">
        <v>149</v>
      </c>
      <c r="AU129" s="298" t="s">
        <v>141</v>
      </c>
      <c r="AV129" s="296" t="s">
        <v>140</v>
      </c>
      <c r="AW129" s="296" t="s">
        <v>37</v>
      </c>
      <c r="AX129" s="296" t="s">
        <v>84</v>
      </c>
      <c r="AY129" s="298" t="s">
        <v>132</v>
      </c>
    </row>
    <row r="130" spans="1:65" s="128" customFormat="1" ht="16.5" customHeight="1" x14ac:dyDescent="0.2">
      <c r="A130" s="122"/>
      <c r="B130" s="123"/>
      <c r="C130" s="271" t="s">
        <v>8</v>
      </c>
      <c r="D130" s="271" t="s">
        <v>135</v>
      </c>
      <c r="E130" s="272" t="s">
        <v>638</v>
      </c>
      <c r="F130" s="273" t="s">
        <v>639</v>
      </c>
      <c r="G130" s="274" t="s">
        <v>138</v>
      </c>
      <c r="H130" s="275">
        <v>7.14</v>
      </c>
      <c r="I130" s="5"/>
      <c r="J130" s="276">
        <f>ROUND(I130*H130,2)</f>
        <v>0</v>
      </c>
      <c r="K130" s="273" t="s">
        <v>3</v>
      </c>
      <c r="L130" s="123"/>
      <c r="M130" s="277" t="s">
        <v>3</v>
      </c>
      <c r="N130" s="278" t="s">
        <v>48</v>
      </c>
      <c r="O130" s="165"/>
      <c r="P130" s="279">
        <f>O130*H130</f>
        <v>0</v>
      </c>
      <c r="Q130" s="279">
        <v>0</v>
      </c>
      <c r="R130" s="279">
        <f>Q130*H130</f>
        <v>0</v>
      </c>
      <c r="S130" s="279">
        <v>0</v>
      </c>
      <c r="T130" s="280">
        <f>S130*H130</f>
        <v>0</v>
      </c>
      <c r="U130" s="122"/>
      <c r="V130" s="122"/>
      <c r="W130" s="122"/>
      <c r="X130" s="122"/>
      <c r="Y130" s="122"/>
      <c r="Z130" s="122"/>
      <c r="AA130" s="122"/>
      <c r="AB130" s="122"/>
      <c r="AC130" s="122"/>
      <c r="AD130" s="122"/>
      <c r="AE130" s="122"/>
      <c r="AR130" s="281" t="s">
        <v>188</v>
      </c>
      <c r="AT130" s="281" t="s">
        <v>135</v>
      </c>
      <c r="AU130" s="281" t="s">
        <v>141</v>
      </c>
      <c r="AY130" s="105" t="s">
        <v>132</v>
      </c>
      <c r="BE130" s="282">
        <f>IF(N130="základní",J130,0)</f>
        <v>0</v>
      </c>
      <c r="BF130" s="282">
        <f>IF(N130="snížená",J130,0)</f>
        <v>0</v>
      </c>
      <c r="BG130" s="282">
        <f>IF(N130="zákl. přenesená",J130,0)</f>
        <v>0</v>
      </c>
      <c r="BH130" s="282">
        <f>IF(N130="sníž. přenesená",J130,0)</f>
        <v>0</v>
      </c>
      <c r="BI130" s="282">
        <f>IF(N130="nulová",J130,0)</f>
        <v>0</v>
      </c>
      <c r="BJ130" s="105" t="s">
        <v>141</v>
      </c>
      <c r="BK130" s="282">
        <f>ROUND(I130*H130,2)</f>
        <v>0</v>
      </c>
      <c r="BL130" s="105" t="s">
        <v>188</v>
      </c>
      <c r="BM130" s="281" t="s">
        <v>640</v>
      </c>
    </row>
    <row r="131" spans="1:65" s="287" customFormat="1" ht="11.25" x14ac:dyDescent="0.2">
      <c r="B131" s="288"/>
      <c r="D131" s="289" t="s">
        <v>149</v>
      </c>
      <c r="E131" s="290" t="s">
        <v>3</v>
      </c>
      <c r="F131" s="291" t="s">
        <v>630</v>
      </c>
      <c r="H131" s="292">
        <v>2.1</v>
      </c>
      <c r="L131" s="288"/>
      <c r="M131" s="293"/>
      <c r="N131" s="294"/>
      <c r="O131" s="294"/>
      <c r="P131" s="294"/>
      <c r="Q131" s="294"/>
      <c r="R131" s="294"/>
      <c r="S131" s="294"/>
      <c r="T131" s="295"/>
      <c r="AT131" s="290" t="s">
        <v>149</v>
      </c>
      <c r="AU131" s="290" t="s">
        <v>141</v>
      </c>
      <c r="AV131" s="287" t="s">
        <v>141</v>
      </c>
      <c r="AW131" s="287" t="s">
        <v>37</v>
      </c>
      <c r="AX131" s="287" t="s">
        <v>76</v>
      </c>
      <c r="AY131" s="290" t="s">
        <v>132</v>
      </c>
    </row>
    <row r="132" spans="1:65" s="287" customFormat="1" ht="11.25" x14ac:dyDescent="0.2">
      <c r="B132" s="288"/>
      <c r="D132" s="289" t="s">
        <v>149</v>
      </c>
      <c r="E132" s="290" t="s">
        <v>3</v>
      </c>
      <c r="F132" s="291" t="s">
        <v>631</v>
      </c>
      <c r="H132" s="292">
        <v>2.52</v>
      </c>
      <c r="L132" s="288"/>
      <c r="M132" s="293"/>
      <c r="N132" s="294"/>
      <c r="O132" s="294"/>
      <c r="P132" s="294"/>
      <c r="Q132" s="294"/>
      <c r="R132" s="294"/>
      <c r="S132" s="294"/>
      <c r="T132" s="295"/>
      <c r="AT132" s="290" t="s">
        <v>149</v>
      </c>
      <c r="AU132" s="290" t="s">
        <v>141</v>
      </c>
      <c r="AV132" s="287" t="s">
        <v>141</v>
      </c>
      <c r="AW132" s="287" t="s">
        <v>37</v>
      </c>
      <c r="AX132" s="287" t="s">
        <v>76</v>
      </c>
      <c r="AY132" s="290" t="s">
        <v>132</v>
      </c>
    </row>
    <row r="133" spans="1:65" s="287" customFormat="1" ht="11.25" x14ac:dyDescent="0.2">
      <c r="B133" s="288"/>
      <c r="D133" s="289" t="s">
        <v>149</v>
      </c>
      <c r="E133" s="290" t="s">
        <v>3</v>
      </c>
      <c r="F133" s="291" t="s">
        <v>631</v>
      </c>
      <c r="H133" s="292">
        <v>2.52</v>
      </c>
      <c r="L133" s="288"/>
      <c r="M133" s="293"/>
      <c r="N133" s="294"/>
      <c r="O133" s="294"/>
      <c r="P133" s="294"/>
      <c r="Q133" s="294"/>
      <c r="R133" s="294"/>
      <c r="S133" s="294"/>
      <c r="T133" s="295"/>
      <c r="AT133" s="290" t="s">
        <v>149</v>
      </c>
      <c r="AU133" s="290" t="s">
        <v>141</v>
      </c>
      <c r="AV133" s="287" t="s">
        <v>141</v>
      </c>
      <c r="AW133" s="287" t="s">
        <v>37</v>
      </c>
      <c r="AX133" s="287" t="s">
        <v>76</v>
      </c>
      <c r="AY133" s="290" t="s">
        <v>132</v>
      </c>
    </row>
    <row r="134" spans="1:65" s="296" customFormat="1" ht="11.25" x14ac:dyDescent="0.2">
      <c r="B134" s="297"/>
      <c r="D134" s="289" t="s">
        <v>149</v>
      </c>
      <c r="E134" s="298" t="s">
        <v>3</v>
      </c>
      <c r="F134" s="299" t="s">
        <v>155</v>
      </c>
      <c r="H134" s="300">
        <v>7.14</v>
      </c>
      <c r="L134" s="297"/>
      <c r="M134" s="301"/>
      <c r="N134" s="302"/>
      <c r="O134" s="302"/>
      <c r="P134" s="302"/>
      <c r="Q134" s="302"/>
      <c r="R134" s="302"/>
      <c r="S134" s="302"/>
      <c r="T134" s="303"/>
      <c r="AT134" s="298" t="s">
        <v>149</v>
      </c>
      <c r="AU134" s="298" t="s">
        <v>141</v>
      </c>
      <c r="AV134" s="296" t="s">
        <v>140</v>
      </c>
      <c r="AW134" s="296" t="s">
        <v>37</v>
      </c>
      <c r="AX134" s="296" t="s">
        <v>84</v>
      </c>
      <c r="AY134" s="298" t="s">
        <v>132</v>
      </c>
    </row>
    <row r="135" spans="1:65" s="128" customFormat="1" ht="16.5" customHeight="1" x14ac:dyDescent="0.2">
      <c r="A135" s="122"/>
      <c r="B135" s="123"/>
      <c r="C135" s="271" t="s">
        <v>281</v>
      </c>
      <c r="D135" s="271" t="s">
        <v>135</v>
      </c>
      <c r="E135" s="272" t="s">
        <v>641</v>
      </c>
      <c r="F135" s="273" t="s">
        <v>642</v>
      </c>
      <c r="G135" s="274" t="s">
        <v>274</v>
      </c>
      <c r="H135" s="275">
        <v>1</v>
      </c>
      <c r="I135" s="5"/>
      <c r="J135" s="276">
        <f>ROUND(I135*H135,2)</f>
        <v>0</v>
      </c>
      <c r="K135" s="273" t="s">
        <v>3</v>
      </c>
      <c r="L135" s="123"/>
      <c r="M135" s="277" t="s">
        <v>3</v>
      </c>
      <c r="N135" s="278" t="s">
        <v>48</v>
      </c>
      <c r="O135" s="165"/>
      <c r="P135" s="279">
        <f>O135*H135</f>
        <v>0</v>
      </c>
      <c r="Q135" s="279">
        <v>0</v>
      </c>
      <c r="R135" s="279">
        <f>Q135*H135</f>
        <v>0</v>
      </c>
      <c r="S135" s="279">
        <v>0</v>
      </c>
      <c r="T135" s="280">
        <f>S135*H135</f>
        <v>0</v>
      </c>
      <c r="U135" s="122"/>
      <c r="V135" s="122"/>
      <c r="W135" s="122"/>
      <c r="X135" s="122"/>
      <c r="Y135" s="122"/>
      <c r="Z135" s="122"/>
      <c r="AA135" s="122"/>
      <c r="AB135" s="122"/>
      <c r="AC135" s="122"/>
      <c r="AD135" s="122"/>
      <c r="AE135" s="122"/>
      <c r="AR135" s="281" t="s">
        <v>188</v>
      </c>
      <c r="AT135" s="281" t="s">
        <v>135</v>
      </c>
      <c r="AU135" s="281" t="s">
        <v>141</v>
      </c>
      <c r="AY135" s="105" t="s">
        <v>132</v>
      </c>
      <c r="BE135" s="282">
        <f>IF(N135="základní",J135,0)</f>
        <v>0</v>
      </c>
      <c r="BF135" s="282">
        <f>IF(N135="snížená",J135,0)</f>
        <v>0</v>
      </c>
      <c r="BG135" s="282">
        <f>IF(N135="zákl. přenesená",J135,0)</f>
        <v>0</v>
      </c>
      <c r="BH135" s="282">
        <f>IF(N135="sníž. přenesená",J135,0)</f>
        <v>0</v>
      </c>
      <c r="BI135" s="282">
        <f>IF(N135="nulová",J135,0)</f>
        <v>0</v>
      </c>
      <c r="BJ135" s="105" t="s">
        <v>141</v>
      </c>
      <c r="BK135" s="282">
        <f>ROUND(I135*H135,2)</f>
        <v>0</v>
      </c>
      <c r="BL135" s="105" t="s">
        <v>188</v>
      </c>
      <c r="BM135" s="281" t="s">
        <v>643</v>
      </c>
    </row>
    <row r="136" spans="1:65" s="128" customFormat="1" ht="16.5" customHeight="1" x14ac:dyDescent="0.2">
      <c r="A136" s="122"/>
      <c r="B136" s="123"/>
      <c r="C136" s="304" t="s">
        <v>286</v>
      </c>
      <c r="D136" s="304" t="s">
        <v>243</v>
      </c>
      <c r="E136" s="305" t="s">
        <v>644</v>
      </c>
      <c r="F136" s="306" t="s">
        <v>645</v>
      </c>
      <c r="G136" s="307" t="s">
        <v>274</v>
      </c>
      <c r="H136" s="308">
        <v>1</v>
      </c>
      <c r="I136" s="8"/>
      <c r="J136" s="309">
        <f>ROUND(I136*H136,2)</f>
        <v>0</v>
      </c>
      <c r="K136" s="306" t="s">
        <v>3</v>
      </c>
      <c r="L136" s="310"/>
      <c r="M136" s="311" t="s">
        <v>3</v>
      </c>
      <c r="N136" s="312" t="s">
        <v>48</v>
      </c>
      <c r="O136" s="165"/>
      <c r="P136" s="279">
        <f>O136*H136</f>
        <v>0</v>
      </c>
      <c r="Q136" s="279">
        <v>0</v>
      </c>
      <c r="R136" s="279">
        <f>Q136*H136</f>
        <v>0</v>
      </c>
      <c r="S136" s="279">
        <v>0</v>
      </c>
      <c r="T136" s="280">
        <f>S136*H136</f>
        <v>0</v>
      </c>
      <c r="U136" s="122"/>
      <c r="V136" s="122"/>
      <c r="W136" s="122"/>
      <c r="X136" s="122"/>
      <c r="Y136" s="122"/>
      <c r="Z136" s="122"/>
      <c r="AA136" s="122"/>
      <c r="AB136" s="122"/>
      <c r="AC136" s="122"/>
      <c r="AD136" s="122"/>
      <c r="AE136" s="122"/>
      <c r="AR136" s="281" t="s">
        <v>246</v>
      </c>
      <c r="AT136" s="281" t="s">
        <v>243</v>
      </c>
      <c r="AU136" s="281" t="s">
        <v>141</v>
      </c>
      <c r="AY136" s="105" t="s">
        <v>132</v>
      </c>
      <c r="BE136" s="282">
        <f>IF(N136="základní",J136,0)</f>
        <v>0</v>
      </c>
      <c r="BF136" s="282">
        <f>IF(N136="snížená",J136,0)</f>
        <v>0</v>
      </c>
      <c r="BG136" s="282">
        <f>IF(N136="zákl. přenesená",J136,0)</f>
        <v>0</v>
      </c>
      <c r="BH136" s="282">
        <f>IF(N136="sníž. přenesená",J136,0)</f>
        <v>0</v>
      </c>
      <c r="BI136" s="282">
        <f>IF(N136="nulová",J136,0)</f>
        <v>0</v>
      </c>
      <c r="BJ136" s="105" t="s">
        <v>141</v>
      </c>
      <c r="BK136" s="282">
        <f>ROUND(I136*H136,2)</f>
        <v>0</v>
      </c>
      <c r="BL136" s="105" t="s">
        <v>188</v>
      </c>
      <c r="BM136" s="281" t="s">
        <v>646</v>
      </c>
    </row>
    <row r="137" spans="1:65" s="128" customFormat="1" ht="16.5" customHeight="1" x14ac:dyDescent="0.2">
      <c r="A137" s="122"/>
      <c r="B137" s="123"/>
      <c r="C137" s="271" t="s">
        <v>291</v>
      </c>
      <c r="D137" s="271" t="s">
        <v>135</v>
      </c>
      <c r="E137" s="272" t="s">
        <v>647</v>
      </c>
      <c r="F137" s="273" t="s">
        <v>648</v>
      </c>
      <c r="G137" s="274" t="s">
        <v>138</v>
      </c>
      <c r="H137" s="275">
        <v>7.14</v>
      </c>
      <c r="I137" s="5"/>
      <c r="J137" s="276">
        <f>ROUND(I137*H137,2)</f>
        <v>0</v>
      </c>
      <c r="K137" s="273" t="s">
        <v>3</v>
      </c>
      <c r="L137" s="123"/>
      <c r="M137" s="277" t="s">
        <v>3</v>
      </c>
      <c r="N137" s="278" t="s">
        <v>48</v>
      </c>
      <c r="O137" s="165"/>
      <c r="P137" s="279">
        <f>O137*H137</f>
        <v>0</v>
      </c>
      <c r="Q137" s="279">
        <v>0</v>
      </c>
      <c r="R137" s="279">
        <f>Q137*H137</f>
        <v>0</v>
      </c>
      <c r="S137" s="279">
        <v>0</v>
      </c>
      <c r="T137" s="280">
        <f>S137*H137</f>
        <v>0</v>
      </c>
      <c r="U137" s="122"/>
      <c r="V137" s="122"/>
      <c r="W137" s="122"/>
      <c r="X137" s="122"/>
      <c r="Y137" s="122"/>
      <c r="Z137" s="122"/>
      <c r="AA137" s="122"/>
      <c r="AB137" s="122"/>
      <c r="AC137" s="122"/>
      <c r="AD137" s="122"/>
      <c r="AE137" s="122"/>
      <c r="AR137" s="281" t="s">
        <v>188</v>
      </c>
      <c r="AT137" s="281" t="s">
        <v>135</v>
      </c>
      <c r="AU137" s="281" t="s">
        <v>141</v>
      </c>
      <c r="AY137" s="105" t="s">
        <v>132</v>
      </c>
      <c r="BE137" s="282">
        <f>IF(N137="základní",J137,0)</f>
        <v>0</v>
      </c>
      <c r="BF137" s="282">
        <f>IF(N137="snížená",J137,0)</f>
        <v>0</v>
      </c>
      <c r="BG137" s="282">
        <f>IF(N137="zákl. přenesená",J137,0)</f>
        <v>0</v>
      </c>
      <c r="BH137" s="282">
        <f>IF(N137="sníž. přenesená",J137,0)</f>
        <v>0</v>
      </c>
      <c r="BI137" s="282">
        <f>IF(N137="nulová",J137,0)</f>
        <v>0</v>
      </c>
      <c r="BJ137" s="105" t="s">
        <v>141</v>
      </c>
      <c r="BK137" s="282">
        <f>ROUND(I137*H137,2)</f>
        <v>0</v>
      </c>
      <c r="BL137" s="105" t="s">
        <v>188</v>
      </c>
      <c r="BM137" s="281" t="s">
        <v>649</v>
      </c>
    </row>
    <row r="138" spans="1:65" s="287" customFormat="1" ht="11.25" x14ac:dyDescent="0.2">
      <c r="B138" s="288"/>
      <c r="D138" s="289" t="s">
        <v>149</v>
      </c>
      <c r="E138" s="290" t="s">
        <v>3</v>
      </c>
      <c r="F138" s="291" t="s">
        <v>630</v>
      </c>
      <c r="H138" s="292">
        <v>2.1</v>
      </c>
      <c r="L138" s="288"/>
      <c r="M138" s="293"/>
      <c r="N138" s="294"/>
      <c r="O138" s="294"/>
      <c r="P138" s="294"/>
      <c r="Q138" s="294"/>
      <c r="R138" s="294"/>
      <c r="S138" s="294"/>
      <c r="T138" s="295"/>
      <c r="AT138" s="290" t="s">
        <v>149</v>
      </c>
      <c r="AU138" s="290" t="s">
        <v>141</v>
      </c>
      <c r="AV138" s="287" t="s">
        <v>141</v>
      </c>
      <c r="AW138" s="287" t="s">
        <v>37</v>
      </c>
      <c r="AX138" s="287" t="s">
        <v>76</v>
      </c>
      <c r="AY138" s="290" t="s">
        <v>132</v>
      </c>
    </row>
    <row r="139" spans="1:65" s="287" customFormat="1" ht="11.25" x14ac:dyDescent="0.2">
      <c r="B139" s="288"/>
      <c r="D139" s="289" t="s">
        <v>149</v>
      </c>
      <c r="E139" s="290" t="s">
        <v>3</v>
      </c>
      <c r="F139" s="291" t="s">
        <v>631</v>
      </c>
      <c r="H139" s="292">
        <v>2.52</v>
      </c>
      <c r="L139" s="288"/>
      <c r="M139" s="293"/>
      <c r="N139" s="294"/>
      <c r="O139" s="294"/>
      <c r="P139" s="294"/>
      <c r="Q139" s="294"/>
      <c r="R139" s="294"/>
      <c r="S139" s="294"/>
      <c r="T139" s="295"/>
      <c r="AT139" s="290" t="s">
        <v>149</v>
      </c>
      <c r="AU139" s="290" t="s">
        <v>141</v>
      </c>
      <c r="AV139" s="287" t="s">
        <v>141</v>
      </c>
      <c r="AW139" s="287" t="s">
        <v>37</v>
      </c>
      <c r="AX139" s="287" t="s">
        <v>76</v>
      </c>
      <c r="AY139" s="290" t="s">
        <v>132</v>
      </c>
    </row>
    <row r="140" spans="1:65" s="287" customFormat="1" ht="11.25" x14ac:dyDescent="0.2">
      <c r="B140" s="288"/>
      <c r="D140" s="289" t="s">
        <v>149</v>
      </c>
      <c r="E140" s="290" t="s">
        <v>3</v>
      </c>
      <c r="F140" s="291" t="s">
        <v>631</v>
      </c>
      <c r="H140" s="292">
        <v>2.52</v>
      </c>
      <c r="L140" s="288"/>
      <c r="M140" s="293"/>
      <c r="N140" s="294"/>
      <c r="O140" s="294"/>
      <c r="P140" s="294"/>
      <c r="Q140" s="294"/>
      <c r="R140" s="294"/>
      <c r="S140" s="294"/>
      <c r="T140" s="295"/>
      <c r="AT140" s="290" t="s">
        <v>149</v>
      </c>
      <c r="AU140" s="290" t="s">
        <v>141</v>
      </c>
      <c r="AV140" s="287" t="s">
        <v>141</v>
      </c>
      <c r="AW140" s="287" t="s">
        <v>37</v>
      </c>
      <c r="AX140" s="287" t="s">
        <v>76</v>
      </c>
      <c r="AY140" s="290" t="s">
        <v>132</v>
      </c>
    </row>
    <row r="141" spans="1:65" s="296" customFormat="1" ht="11.25" x14ac:dyDescent="0.2">
      <c r="B141" s="297"/>
      <c r="D141" s="289" t="s">
        <v>149</v>
      </c>
      <c r="E141" s="298" t="s">
        <v>3</v>
      </c>
      <c r="F141" s="299" t="s">
        <v>155</v>
      </c>
      <c r="H141" s="300">
        <v>7.14</v>
      </c>
      <c r="L141" s="297"/>
      <c r="M141" s="301"/>
      <c r="N141" s="302"/>
      <c r="O141" s="302"/>
      <c r="P141" s="302"/>
      <c r="Q141" s="302"/>
      <c r="R141" s="302"/>
      <c r="S141" s="302"/>
      <c r="T141" s="303"/>
      <c r="AT141" s="298" t="s">
        <v>149</v>
      </c>
      <c r="AU141" s="298" t="s">
        <v>141</v>
      </c>
      <c r="AV141" s="296" t="s">
        <v>140</v>
      </c>
      <c r="AW141" s="296" t="s">
        <v>37</v>
      </c>
      <c r="AX141" s="296" t="s">
        <v>84</v>
      </c>
      <c r="AY141" s="298" t="s">
        <v>132</v>
      </c>
    </row>
    <row r="142" spans="1:65" s="128" customFormat="1" ht="16.5" customHeight="1" x14ac:dyDescent="0.2">
      <c r="A142" s="122"/>
      <c r="B142" s="123"/>
      <c r="C142" s="271" t="s">
        <v>296</v>
      </c>
      <c r="D142" s="271" t="s">
        <v>135</v>
      </c>
      <c r="E142" s="272" t="s">
        <v>650</v>
      </c>
      <c r="F142" s="273" t="s">
        <v>651</v>
      </c>
      <c r="G142" s="274" t="s">
        <v>597</v>
      </c>
      <c r="H142" s="9"/>
      <c r="I142" s="5"/>
      <c r="J142" s="276">
        <f>ROUND(I142*H142,2)</f>
        <v>0</v>
      </c>
      <c r="K142" s="273" t="s">
        <v>3</v>
      </c>
      <c r="L142" s="123"/>
      <c r="M142" s="277" t="s">
        <v>3</v>
      </c>
      <c r="N142" s="278" t="s">
        <v>48</v>
      </c>
      <c r="O142" s="165"/>
      <c r="P142" s="279">
        <f>O142*H142</f>
        <v>0</v>
      </c>
      <c r="Q142" s="279">
        <v>0</v>
      </c>
      <c r="R142" s="279">
        <f>Q142*H142</f>
        <v>0</v>
      </c>
      <c r="S142" s="279">
        <v>0</v>
      </c>
      <c r="T142" s="280">
        <f>S142*H142</f>
        <v>0</v>
      </c>
      <c r="U142" s="122"/>
      <c r="V142" s="122"/>
      <c r="W142" s="122"/>
      <c r="X142" s="122"/>
      <c r="Y142" s="122"/>
      <c r="Z142" s="122"/>
      <c r="AA142" s="122"/>
      <c r="AB142" s="122"/>
      <c r="AC142" s="122"/>
      <c r="AD142" s="122"/>
      <c r="AE142" s="122"/>
      <c r="AR142" s="281" t="s">
        <v>188</v>
      </c>
      <c r="AT142" s="281" t="s">
        <v>135</v>
      </c>
      <c r="AU142" s="281" t="s">
        <v>141</v>
      </c>
      <c r="AY142" s="105" t="s">
        <v>132</v>
      </c>
      <c r="BE142" s="282">
        <f>IF(N142="základní",J142,0)</f>
        <v>0</v>
      </c>
      <c r="BF142" s="282">
        <f>IF(N142="snížená",J142,0)</f>
        <v>0</v>
      </c>
      <c r="BG142" s="282">
        <f>IF(N142="zákl. přenesená",J142,0)</f>
        <v>0</v>
      </c>
      <c r="BH142" s="282">
        <f>IF(N142="sníž. přenesená",J142,0)</f>
        <v>0</v>
      </c>
      <c r="BI142" s="282">
        <f>IF(N142="nulová",J142,0)</f>
        <v>0</v>
      </c>
      <c r="BJ142" s="105" t="s">
        <v>141</v>
      </c>
      <c r="BK142" s="282">
        <f>ROUND(I142*H142,2)</f>
        <v>0</v>
      </c>
      <c r="BL142" s="105" t="s">
        <v>188</v>
      </c>
      <c r="BM142" s="281" t="s">
        <v>652</v>
      </c>
    </row>
    <row r="143" spans="1:65" s="128" customFormat="1" ht="16.5" customHeight="1" x14ac:dyDescent="0.2">
      <c r="A143" s="122"/>
      <c r="B143" s="123"/>
      <c r="C143" s="271" t="s">
        <v>301</v>
      </c>
      <c r="D143" s="271" t="s">
        <v>135</v>
      </c>
      <c r="E143" s="272" t="s">
        <v>653</v>
      </c>
      <c r="F143" s="273" t="s">
        <v>654</v>
      </c>
      <c r="G143" s="274" t="s">
        <v>655</v>
      </c>
      <c r="H143" s="275">
        <v>24</v>
      </c>
      <c r="I143" s="5"/>
      <c r="J143" s="276">
        <f>ROUND(I143*H143,2)</f>
        <v>0</v>
      </c>
      <c r="K143" s="273" t="s">
        <v>3</v>
      </c>
      <c r="L143" s="123"/>
      <c r="M143" s="277" t="s">
        <v>3</v>
      </c>
      <c r="N143" s="278" t="s">
        <v>48</v>
      </c>
      <c r="O143" s="165"/>
      <c r="P143" s="279">
        <f>O143*H143</f>
        <v>0</v>
      </c>
      <c r="Q143" s="279">
        <v>0</v>
      </c>
      <c r="R143" s="279">
        <f>Q143*H143</f>
        <v>0</v>
      </c>
      <c r="S143" s="279">
        <v>0</v>
      </c>
      <c r="T143" s="280">
        <f>S143*H143</f>
        <v>0</v>
      </c>
      <c r="U143" s="122"/>
      <c r="V143" s="122"/>
      <c r="W143" s="122"/>
      <c r="X143" s="122"/>
      <c r="Y143" s="122"/>
      <c r="Z143" s="122"/>
      <c r="AA143" s="122"/>
      <c r="AB143" s="122"/>
      <c r="AC143" s="122"/>
      <c r="AD143" s="122"/>
      <c r="AE143" s="122"/>
      <c r="AR143" s="281" t="s">
        <v>188</v>
      </c>
      <c r="AT143" s="281" t="s">
        <v>135</v>
      </c>
      <c r="AU143" s="281" t="s">
        <v>141</v>
      </c>
      <c r="AY143" s="105" t="s">
        <v>132</v>
      </c>
      <c r="BE143" s="282">
        <f>IF(N143="základní",J143,0)</f>
        <v>0</v>
      </c>
      <c r="BF143" s="282">
        <f>IF(N143="snížená",J143,0)</f>
        <v>0</v>
      </c>
      <c r="BG143" s="282">
        <f>IF(N143="zákl. přenesená",J143,0)</f>
        <v>0</v>
      </c>
      <c r="BH143" s="282">
        <f>IF(N143="sníž. přenesená",J143,0)</f>
        <v>0</v>
      </c>
      <c r="BI143" s="282">
        <f>IF(N143="nulová",J143,0)</f>
        <v>0</v>
      </c>
      <c r="BJ143" s="105" t="s">
        <v>141</v>
      </c>
      <c r="BK143" s="282">
        <f>ROUND(I143*H143,2)</f>
        <v>0</v>
      </c>
      <c r="BL143" s="105" t="s">
        <v>188</v>
      </c>
      <c r="BM143" s="281" t="s">
        <v>656</v>
      </c>
    </row>
    <row r="144" spans="1:65" s="258" customFormat="1" ht="22.9" customHeight="1" x14ac:dyDescent="0.2">
      <c r="B144" s="259"/>
      <c r="D144" s="260" t="s">
        <v>75</v>
      </c>
      <c r="E144" s="269" t="s">
        <v>517</v>
      </c>
      <c r="F144" s="269" t="s">
        <v>518</v>
      </c>
      <c r="J144" s="270">
        <f>BK144</f>
        <v>0</v>
      </c>
      <c r="L144" s="259"/>
      <c r="M144" s="263"/>
      <c r="N144" s="264"/>
      <c r="O144" s="264"/>
      <c r="P144" s="265">
        <f>SUM(P145:P160)</f>
        <v>0</v>
      </c>
      <c r="Q144" s="264"/>
      <c r="R144" s="265">
        <f>SUM(R145:R160)</f>
        <v>0</v>
      </c>
      <c r="S144" s="264"/>
      <c r="T144" s="266">
        <f>SUM(T145:T160)</f>
        <v>0</v>
      </c>
      <c r="AR144" s="260" t="s">
        <v>141</v>
      </c>
      <c r="AT144" s="267" t="s">
        <v>75</v>
      </c>
      <c r="AU144" s="267" t="s">
        <v>84</v>
      </c>
      <c r="AY144" s="260" t="s">
        <v>132</v>
      </c>
      <c r="BK144" s="268">
        <f>SUM(BK145:BK160)</f>
        <v>0</v>
      </c>
    </row>
    <row r="145" spans="1:65" s="128" customFormat="1" ht="16.5" customHeight="1" x14ac:dyDescent="0.2">
      <c r="A145" s="122"/>
      <c r="B145" s="123"/>
      <c r="C145" s="271" t="s">
        <v>306</v>
      </c>
      <c r="D145" s="271" t="s">
        <v>135</v>
      </c>
      <c r="E145" s="272" t="s">
        <v>657</v>
      </c>
      <c r="F145" s="273" t="s">
        <v>658</v>
      </c>
      <c r="G145" s="274" t="s">
        <v>138</v>
      </c>
      <c r="H145" s="275">
        <v>7.14</v>
      </c>
      <c r="I145" s="5"/>
      <c r="J145" s="276">
        <f>ROUND(I145*H145,2)</f>
        <v>0</v>
      </c>
      <c r="K145" s="273" t="s">
        <v>3</v>
      </c>
      <c r="L145" s="123"/>
      <c r="M145" s="277" t="s">
        <v>3</v>
      </c>
      <c r="N145" s="278" t="s">
        <v>48</v>
      </c>
      <c r="O145" s="165"/>
      <c r="P145" s="279">
        <f>O145*H145</f>
        <v>0</v>
      </c>
      <c r="Q145" s="279">
        <v>0</v>
      </c>
      <c r="R145" s="279">
        <f>Q145*H145</f>
        <v>0</v>
      </c>
      <c r="S145" s="279">
        <v>0</v>
      </c>
      <c r="T145" s="280">
        <f>S145*H145</f>
        <v>0</v>
      </c>
      <c r="U145" s="122"/>
      <c r="V145" s="122"/>
      <c r="W145" s="122"/>
      <c r="X145" s="122"/>
      <c r="Y145" s="122"/>
      <c r="Z145" s="122"/>
      <c r="AA145" s="122"/>
      <c r="AB145" s="122"/>
      <c r="AC145" s="122"/>
      <c r="AD145" s="122"/>
      <c r="AE145" s="122"/>
      <c r="AR145" s="281" t="s">
        <v>188</v>
      </c>
      <c r="AT145" s="281" t="s">
        <v>135</v>
      </c>
      <c r="AU145" s="281" t="s">
        <v>141</v>
      </c>
      <c r="AY145" s="105" t="s">
        <v>132</v>
      </c>
      <c r="BE145" s="282">
        <f>IF(N145="základní",J145,0)</f>
        <v>0</v>
      </c>
      <c r="BF145" s="282">
        <f>IF(N145="snížená",J145,0)</f>
        <v>0</v>
      </c>
      <c r="BG145" s="282">
        <f>IF(N145="zákl. přenesená",J145,0)</f>
        <v>0</v>
      </c>
      <c r="BH145" s="282">
        <f>IF(N145="sníž. přenesená",J145,0)</f>
        <v>0</v>
      </c>
      <c r="BI145" s="282">
        <f>IF(N145="nulová",J145,0)</f>
        <v>0</v>
      </c>
      <c r="BJ145" s="105" t="s">
        <v>141</v>
      </c>
      <c r="BK145" s="282">
        <f>ROUND(I145*H145,2)</f>
        <v>0</v>
      </c>
      <c r="BL145" s="105" t="s">
        <v>188</v>
      </c>
      <c r="BM145" s="281" t="s">
        <v>659</v>
      </c>
    </row>
    <row r="146" spans="1:65" s="287" customFormat="1" ht="11.25" x14ac:dyDescent="0.2">
      <c r="B146" s="288"/>
      <c r="D146" s="289" t="s">
        <v>149</v>
      </c>
      <c r="E146" s="290" t="s">
        <v>3</v>
      </c>
      <c r="F146" s="291" t="s">
        <v>630</v>
      </c>
      <c r="H146" s="292">
        <v>2.1</v>
      </c>
      <c r="L146" s="288"/>
      <c r="M146" s="293"/>
      <c r="N146" s="294"/>
      <c r="O146" s="294"/>
      <c r="P146" s="294"/>
      <c r="Q146" s="294"/>
      <c r="R146" s="294"/>
      <c r="S146" s="294"/>
      <c r="T146" s="295"/>
      <c r="AT146" s="290" t="s">
        <v>149</v>
      </c>
      <c r="AU146" s="290" t="s">
        <v>141</v>
      </c>
      <c r="AV146" s="287" t="s">
        <v>141</v>
      </c>
      <c r="AW146" s="287" t="s">
        <v>37</v>
      </c>
      <c r="AX146" s="287" t="s">
        <v>76</v>
      </c>
      <c r="AY146" s="290" t="s">
        <v>132</v>
      </c>
    </row>
    <row r="147" spans="1:65" s="287" customFormat="1" ht="11.25" x14ac:dyDescent="0.2">
      <c r="B147" s="288"/>
      <c r="D147" s="289" t="s">
        <v>149</v>
      </c>
      <c r="E147" s="290" t="s">
        <v>3</v>
      </c>
      <c r="F147" s="291" t="s">
        <v>631</v>
      </c>
      <c r="H147" s="292">
        <v>2.52</v>
      </c>
      <c r="L147" s="288"/>
      <c r="M147" s="293"/>
      <c r="N147" s="294"/>
      <c r="O147" s="294"/>
      <c r="P147" s="294"/>
      <c r="Q147" s="294"/>
      <c r="R147" s="294"/>
      <c r="S147" s="294"/>
      <c r="T147" s="295"/>
      <c r="AT147" s="290" t="s">
        <v>149</v>
      </c>
      <c r="AU147" s="290" t="s">
        <v>141</v>
      </c>
      <c r="AV147" s="287" t="s">
        <v>141</v>
      </c>
      <c r="AW147" s="287" t="s">
        <v>37</v>
      </c>
      <c r="AX147" s="287" t="s">
        <v>76</v>
      </c>
      <c r="AY147" s="290" t="s">
        <v>132</v>
      </c>
    </row>
    <row r="148" spans="1:65" s="287" customFormat="1" ht="11.25" x14ac:dyDescent="0.2">
      <c r="B148" s="288"/>
      <c r="D148" s="289" t="s">
        <v>149</v>
      </c>
      <c r="E148" s="290" t="s">
        <v>3</v>
      </c>
      <c r="F148" s="291" t="s">
        <v>631</v>
      </c>
      <c r="H148" s="292">
        <v>2.52</v>
      </c>
      <c r="L148" s="288"/>
      <c r="M148" s="293"/>
      <c r="N148" s="294"/>
      <c r="O148" s="294"/>
      <c r="P148" s="294"/>
      <c r="Q148" s="294"/>
      <c r="R148" s="294"/>
      <c r="S148" s="294"/>
      <c r="T148" s="295"/>
      <c r="AT148" s="290" t="s">
        <v>149</v>
      </c>
      <c r="AU148" s="290" t="s">
        <v>141</v>
      </c>
      <c r="AV148" s="287" t="s">
        <v>141</v>
      </c>
      <c r="AW148" s="287" t="s">
        <v>37</v>
      </c>
      <c r="AX148" s="287" t="s">
        <v>76</v>
      </c>
      <c r="AY148" s="290" t="s">
        <v>132</v>
      </c>
    </row>
    <row r="149" spans="1:65" s="296" customFormat="1" ht="11.25" x14ac:dyDescent="0.2">
      <c r="B149" s="297"/>
      <c r="D149" s="289" t="s">
        <v>149</v>
      </c>
      <c r="E149" s="298" t="s">
        <v>3</v>
      </c>
      <c r="F149" s="299" t="s">
        <v>155</v>
      </c>
      <c r="H149" s="300">
        <v>7.14</v>
      </c>
      <c r="L149" s="297"/>
      <c r="M149" s="301"/>
      <c r="N149" s="302"/>
      <c r="O149" s="302"/>
      <c r="P149" s="302"/>
      <c r="Q149" s="302"/>
      <c r="R149" s="302"/>
      <c r="S149" s="302"/>
      <c r="T149" s="303"/>
      <c r="AT149" s="298" t="s">
        <v>149</v>
      </c>
      <c r="AU149" s="298" t="s">
        <v>141</v>
      </c>
      <c r="AV149" s="296" t="s">
        <v>140</v>
      </c>
      <c r="AW149" s="296" t="s">
        <v>37</v>
      </c>
      <c r="AX149" s="296" t="s">
        <v>84</v>
      </c>
      <c r="AY149" s="298" t="s">
        <v>132</v>
      </c>
    </row>
    <row r="150" spans="1:65" s="128" customFormat="1" ht="16.5" customHeight="1" x14ac:dyDescent="0.2">
      <c r="A150" s="122"/>
      <c r="B150" s="123"/>
      <c r="C150" s="271" t="s">
        <v>310</v>
      </c>
      <c r="D150" s="271" t="s">
        <v>135</v>
      </c>
      <c r="E150" s="272" t="s">
        <v>660</v>
      </c>
      <c r="F150" s="273" t="s">
        <v>661</v>
      </c>
      <c r="G150" s="274" t="s">
        <v>138</v>
      </c>
      <c r="H150" s="275">
        <v>7.14</v>
      </c>
      <c r="I150" s="5"/>
      <c r="J150" s="276">
        <f>ROUND(I150*H150,2)</f>
        <v>0</v>
      </c>
      <c r="K150" s="273" t="s">
        <v>3</v>
      </c>
      <c r="L150" s="123"/>
      <c r="M150" s="277" t="s">
        <v>3</v>
      </c>
      <c r="N150" s="278" t="s">
        <v>48</v>
      </c>
      <c r="O150" s="165"/>
      <c r="P150" s="279">
        <f>O150*H150</f>
        <v>0</v>
      </c>
      <c r="Q150" s="279">
        <v>0</v>
      </c>
      <c r="R150" s="279">
        <f>Q150*H150</f>
        <v>0</v>
      </c>
      <c r="S150" s="279">
        <v>0</v>
      </c>
      <c r="T150" s="280">
        <f>S150*H150</f>
        <v>0</v>
      </c>
      <c r="U150" s="122"/>
      <c r="V150" s="122"/>
      <c r="W150" s="122"/>
      <c r="X150" s="122"/>
      <c r="Y150" s="122"/>
      <c r="Z150" s="122"/>
      <c r="AA150" s="122"/>
      <c r="AB150" s="122"/>
      <c r="AC150" s="122"/>
      <c r="AD150" s="122"/>
      <c r="AE150" s="122"/>
      <c r="AR150" s="281" t="s">
        <v>188</v>
      </c>
      <c r="AT150" s="281" t="s">
        <v>135</v>
      </c>
      <c r="AU150" s="281" t="s">
        <v>141</v>
      </c>
      <c r="AY150" s="105" t="s">
        <v>132</v>
      </c>
      <c r="BE150" s="282">
        <f>IF(N150="základní",J150,0)</f>
        <v>0</v>
      </c>
      <c r="BF150" s="282">
        <f>IF(N150="snížená",J150,0)</f>
        <v>0</v>
      </c>
      <c r="BG150" s="282">
        <f>IF(N150="zákl. přenesená",J150,0)</f>
        <v>0</v>
      </c>
      <c r="BH150" s="282">
        <f>IF(N150="sníž. přenesená",J150,0)</f>
        <v>0</v>
      </c>
      <c r="BI150" s="282">
        <f>IF(N150="nulová",J150,0)</f>
        <v>0</v>
      </c>
      <c r="BJ150" s="105" t="s">
        <v>141</v>
      </c>
      <c r="BK150" s="282">
        <f>ROUND(I150*H150,2)</f>
        <v>0</v>
      </c>
      <c r="BL150" s="105" t="s">
        <v>188</v>
      </c>
      <c r="BM150" s="281" t="s">
        <v>662</v>
      </c>
    </row>
    <row r="151" spans="1:65" s="287" customFormat="1" ht="11.25" x14ac:dyDescent="0.2">
      <c r="B151" s="288"/>
      <c r="D151" s="289" t="s">
        <v>149</v>
      </c>
      <c r="E151" s="290" t="s">
        <v>3</v>
      </c>
      <c r="F151" s="291" t="s">
        <v>630</v>
      </c>
      <c r="H151" s="292">
        <v>2.1</v>
      </c>
      <c r="L151" s="288"/>
      <c r="M151" s="293"/>
      <c r="N151" s="294"/>
      <c r="O151" s="294"/>
      <c r="P151" s="294"/>
      <c r="Q151" s="294"/>
      <c r="R151" s="294"/>
      <c r="S151" s="294"/>
      <c r="T151" s="295"/>
      <c r="AT151" s="290" t="s">
        <v>149</v>
      </c>
      <c r="AU151" s="290" t="s">
        <v>141</v>
      </c>
      <c r="AV151" s="287" t="s">
        <v>141</v>
      </c>
      <c r="AW151" s="287" t="s">
        <v>37</v>
      </c>
      <c r="AX151" s="287" t="s">
        <v>76</v>
      </c>
      <c r="AY151" s="290" t="s">
        <v>132</v>
      </c>
    </row>
    <row r="152" spans="1:65" s="287" customFormat="1" ht="11.25" x14ac:dyDescent="0.2">
      <c r="B152" s="288"/>
      <c r="D152" s="289" t="s">
        <v>149</v>
      </c>
      <c r="E152" s="290" t="s">
        <v>3</v>
      </c>
      <c r="F152" s="291" t="s">
        <v>631</v>
      </c>
      <c r="H152" s="292">
        <v>2.52</v>
      </c>
      <c r="L152" s="288"/>
      <c r="M152" s="293"/>
      <c r="N152" s="294"/>
      <c r="O152" s="294"/>
      <c r="P152" s="294"/>
      <c r="Q152" s="294"/>
      <c r="R152" s="294"/>
      <c r="S152" s="294"/>
      <c r="T152" s="295"/>
      <c r="AT152" s="290" t="s">
        <v>149</v>
      </c>
      <c r="AU152" s="290" t="s">
        <v>141</v>
      </c>
      <c r="AV152" s="287" t="s">
        <v>141</v>
      </c>
      <c r="AW152" s="287" t="s">
        <v>37</v>
      </c>
      <c r="AX152" s="287" t="s">
        <v>76</v>
      </c>
      <c r="AY152" s="290" t="s">
        <v>132</v>
      </c>
    </row>
    <row r="153" spans="1:65" s="287" customFormat="1" ht="11.25" x14ac:dyDescent="0.2">
      <c r="B153" s="288"/>
      <c r="D153" s="289" t="s">
        <v>149</v>
      </c>
      <c r="E153" s="290" t="s">
        <v>3</v>
      </c>
      <c r="F153" s="291" t="s">
        <v>631</v>
      </c>
      <c r="H153" s="292">
        <v>2.52</v>
      </c>
      <c r="L153" s="288"/>
      <c r="M153" s="293"/>
      <c r="N153" s="294"/>
      <c r="O153" s="294"/>
      <c r="P153" s="294"/>
      <c r="Q153" s="294"/>
      <c r="R153" s="294"/>
      <c r="S153" s="294"/>
      <c r="T153" s="295"/>
      <c r="AT153" s="290" t="s">
        <v>149</v>
      </c>
      <c r="AU153" s="290" t="s">
        <v>141</v>
      </c>
      <c r="AV153" s="287" t="s">
        <v>141</v>
      </c>
      <c r="AW153" s="287" t="s">
        <v>37</v>
      </c>
      <c r="AX153" s="287" t="s">
        <v>76</v>
      </c>
      <c r="AY153" s="290" t="s">
        <v>132</v>
      </c>
    </row>
    <row r="154" spans="1:65" s="296" customFormat="1" ht="11.25" x14ac:dyDescent="0.2">
      <c r="B154" s="297"/>
      <c r="D154" s="289" t="s">
        <v>149</v>
      </c>
      <c r="E154" s="298" t="s">
        <v>3</v>
      </c>
      <c r="F154" s="299" t="s">
        <v>155</v>
      </c>
      <c r="H154" s="300">
        <v>7.14</v>
      </c>
      <c r="L154" s="297"/>
      <c r="M154" s="301"/>
      <c r="N154" s="302"/>
      <c r="O154" s="302"/>
      <c r="P154" s="302"/>
      <c r="Q154" s="302"/>
      <c r="R154" s="302"/>
      <c r="S154" s="302"/>
      <c r="T154" s="303"/>
      <c r="AT154" s="298" t="s">
        <v>149</v>
      </c>
      <c r="AU154" s="298" t="s">
        <v>141</v>
      </c>
      <c r="AV154" s="296" t="s">
        <v>140</v>
      </c>
      <c r="AW154" s="296" t="s">
        <v>37</v>
      </c>
      <c r="AX154" s="296" t="s">
        <v>84</v>
      </c>
      <c r="AY154" s="298" t="s">
        <v>132</v>
      </c>
    </row>
    <row r="155" spans="1:65" s="128" customFormat="1" ht="16.5" customHeight="1" x14ac:dyDescent="0.2">
      <c r="A155" s="122"/>
      <c r="B155" s="123"/>
      <c r="C155" s="271" t="s">
        <v>315</v>
      </c>
      <c r="D155" s="271" t="s">
        <v>135</v>
      </c>
      <c r="E155" s="272" t="s">
        <v>663</v>
      </c>
      <c r="F155" s="273" t="s">
        <v>664</v>
      </c>
      <c r="G155" s="274" t="s">
        <v>138</v>
      </c>
      <c r="H155" s="275">
        <v>7.14</v>
      </c>
      <c r="I155" s="5"/>
      <c r="J155" s="276">
        <f>ROUND(I155*H155,2)</f>
        <v>0</v>
      </c>
      <c r="K155" s="273" t="s">
        <v>3</v>
      </c>
      <c r="L155" s="123"/>
      <c r="M155" s="277" t="s">
        <v>3</v>
      </c>
      <c r="N155" s="278" t="s">
        <v>48</v>
      </c>
      <c r="O155" s="165"/>
      <c r="P155" s="279">
        <f>O155*H155</f>
        <v>0</v>
      </c>
      <c r="Q155" s="279">
        <v>0</v>
      </c>
      <c r="R155" s="279">
        <f>Q155*H155</f>
        <v>0</v>
      </c>
      <c r="S155" s="279">
        <v>0</v>
      </c>
      <c r="T155" s="280">
        <f>S155*H155</f>
        <v>0</v>
      </c>
      <c r="U155" s="122"/>
      <c r="V155" s="122"/>
      <c r="W155" s="122"/>
      <c r="X155" s="122"/>
      <c r="Y155" s="122"/>
      <c r="Z155" s="122"/>
      <c r="AA155" s="122"/>
      <c r="AB155" s="122"/>
      <c r="AC155" s="122"/>
      <c r="AD155" s="122"/>
      <c r="AE155" s="122"/>
      <c r="AR155" s="281" t="s">
        <v>188</v>
      </c>
      <c r="AT155" s="281" t="s">
        <v>135</v>
      </c>
      <c r="AU155" s="281" t="s">
        <v>141</v>
      </c>
      <c r="AY155" s="105" t="s">
        <v>132</v>
      </c>
      <c r="BE155" s="282">
        <f>IF(N155="základní",J155,0)</f>
        <v>0</v>
      </c>
      <c r="BF155" s="282">
        <f>IF(N155="snížená",J155,0)</f>
        <v>0</v>
      </c>
      <c r="BG155" s="282">
        <f>IF(N155="zákl. přenesená",J155,0)</f>
        <v>0</v>
      </c>
      <c r="BH155" s="282">
        <f>IF(N155="sníž. přenesená",J155,0)</f>
        <v>0</v>
      </c>
      <c r="BI155" s="282">
        <f>IF(N155="nulová",J155,0)</f>
        <v>0</v>
      </c>
      <c r="BJ155" s="105" t="s">
        <v>141</v>
      </c>
      <c r="BK155" s="282">
        <f>ROUND(I155*H155,2)</f>
        <v>0</v>
      </c>
      <c r="BL155" s="105" t="s">
        <v>188</v>
      </c>
      <c r="BM155" s="281" t="s">
        <v>665</v>
      </c>
    </row>
    <row r="156" spans="1:65" s="287" customFormat="1" ht="11.25" x14ac:dyDescent="0.2">
      <c r="B156" s="288"/>
      <c r="D156" s="289" t="s">
        <v>149</v>
      </c>
      <c r="E156" s="290" t="s">
        <v>3</v>
      </c>
      <c r="F156" s="291" t="s">
        <v>630</v>
      </c>
      <c r="H156" s="292">
        <v>2.1</v>
      </c>
      <c r="L156" s="288"/>
      <c r="M156" s="293"/>
      <c r="N156" s="294"/>
      <c r="O156" s="294"/>
      <c r="P156" s="294"/>
      <c r="Q156" s="294"/>
      <c r="R156" s="294"/>
      <c r="S156" s="294"/>
      <c r="T156" s="295"/>
      <c r="AT156" s="290" t="s">
        <v>149</v>
      </c>
      <c r="AU156" s="290" t="s">
        <v>141</v>
      </c>
      <c r="AV156" s="287" t="s">
        <v>141</v>
      </c>
      <c r="AW156" s="287" t="s">
        <v>37</v>
      </c>
      <c r="AX156" s="287" t="s">
        <v>76</v>
      </c>
      <c r="AY156" s="290" t="s">
        <v>132</v>
      </c>
    </row>
    <row r="157" spans="1:65" s="287" customFormat="1" ht="11.25" x14ac:dyDescent="0.2">
      <c r="B157" s="288"/>
      <c r="D157" s="289" t="s">
        <v>149</v>
      </c>
      <c r="E157" s="290" t="s">
        <v>3</v>
      </c>
      <c r="F157" s="291" t="s">
        <v>631</v>
      </c>
      <c r="H157" s="292">
        <v>2.52</v>
      </c>
      <c r="L157" s="288"/>
      <c r="M157" s="293"/>
      <c r="N157" s="294"/>
      <c r="O157" s="294"/>
      <c r="P157" s="294"/>
      <c r="Q157" s="294"/>
      <c r="R157" s="294"/>
      <c r="S157" s="294"/>
      <c r="T157" s="295"/>
      <c r="AT157" s="290" t="s">
        <v>149</v>
      </c>
      <c r="AU157" s="290" t="s">
        <v>141</v>
      </c>
      <c r="AV157" s="287" t="s">
        <v>141</v>
      </c>
      <c r="AW157" s="287" t="s">
        <v>37</v>
      </c>
      <c r="AX157" s="287" t="s">
        <v>76</v>
      </c>
      <c r="AY157" s="290" t="s">
        <v>132</v>
      </c>
    </row>
    <row r="158" spans="1:65" s="287" customFormat="1" ht="11.25" x14ac:dyDescent="0.2">
      <c r="B158" s="288"/>
      <c r="D158" s="289" t="s">
        <v>149</v>
      </c>
      <c r="E158" s="290" t="s">
        <v>3</v>
      </c>
      <c r="F158" s="291" t="s">
        <v>631</v>
      </c>
      <c r="H158" s="292">
        <v>2.52</v>
      </c>
      <c r="L158" s="288"/>
      <c r="M158" s="293"/>
      <c r="N158" s="294"/>
      <c r="O158" s="294"/>
      <c r="P158" s="294"/>
      <c r="Q158" s="294"/>
      <c r="R158" s="294"/>
      <c r="S158" s="294"/>
      <c r="T158" s="295"/>
      <c r="AT158" s="290" t="s">
        <v>149</v>
      </c>
      <c r="AU158" s="290" t="s">
        <v>141</v>
      </c>
      <c r="AV158" s="287" t="s">
        <v>141</v>
      </c>
      <c r="AW158" s="287" t="s">
        <v>37</v>
      </c>
      <c r="AX158" s="287" t="s">
        <v>76</v>
      </c>
      <c r="AY158" s="290" t="s">
        <v>132</v>
      </c>
    </row>
    <row r="159" spans="1:65" s="296" customFormat="1" ht="11.25" x14ac:dyDescent="0.2">
      <c r="B159" s="297"/>
      <c r="D159" s="289" t="s">
        <v>149</v>
      </c>
      <c r="E159" s="298" t="s">
        <v>3</v>
      </c>
      <c r="F159" s="299" t="s">
        <v>155</v>
      </c>
      <c r="H159" s="300">
        <v>7.14</v>
      </c>
      <c r="L159" s="297"/>
      <c r="M159" s="301"/>
      <c r="N159" s="302"/>
      <c r="O159" s="302"/>
      <c r="P159" s="302"/>
      <c r="Q159" s="302"/>
      <c r="R159" s="302"/>
      <c r="S159" s="302"/>
      <c r="T159" s="303"/>
      <c r="AT159" s="298" t="s">
        <v>149</v>
      </c>
      <c r="AU159" s="298" t="s">
        <v>141</v>
      </c>
      <c r="AV159" s="296" t="s">
        <v>140</v>
      </c>
      <c r="AW159" s="296" t="s">
        <v>37</v>
      </c>
      <c r="AX159" s="296" t="s">
        <v>84</v>
      </c>
      <c r="AY159" s="298" t="s">
        <v>132</v>
      </c>
    </row>
    <row r="160" spans="1:65" s="128" customFormat="1" ht="16.5" customHeight="1" x14ac:dyDescent="0.2">
      <c r="A160" s="122"/>
      <c r="B160" s="123"/>
      <c r="C160" s="271" t="s">
        <v>320</v>
      </c>
      <c r="D160" s="271" t="s">
        <v>135</v>
      </c>
      <c r="E160" s="272" t="s">
        <v>666</v>
      </c>
      <c r="F160" s="273" t="s">
        <v>667</v>
      </c>
      <c r="G160" s="274" t="s">
        <v>178</v>
      </c>
      <c r="H160" s="275">
        <v>6</v>
      </c>
      <c r="I160" s="5"/>
      <c r="J160" s="276">
        <f>ROUND(I160*H160,2)</f>
        <v>0</v>
      </c>
      <c r="K160" s="273" t="s">
        <v>3</v>
      </c>
      <c r="L160" s="123"/>
      <c r="M160" s="326" t="s">
        <v>3</v>
      </c>
      <c r="N160" s="327" t="s">
        <v>48</v>
      </c>
      <c r="O160" s="323"/>
      <c r="P160" s="328">
        <f>O160*H160</f>
        <v>0</v>
      </c>
      <c r="Q160" s="328">
        <v>0</v>
      </c>
      <c r="R160" s="328">
        <f>Q160*H160</f>
        <v>0</v>
      </c>
      <c r="S160" s="328">
        <v>0</v>
      </c>
      <c r="T160" s="329">
        <f>S160*H160</f>
        <v>0</v>
      </c>
      <c r="U160" s="122"/>
      <c r="V160" s="122"/>
      <c r="W160" s="122"/>
      <c r="X160" s="122"/>
      <c r="Y160" s="122"/>
      <c r="Z160" s="122"/>
      <c r="AA160" s="122"/>
      <c r="AB160" s="122"/>
      <c r="AC160" s="122"/>
      <c r="AD160" s="122"/>
      <c r="AE160" s="122"/>
      <c r="AR160" s="281" t="s">
        <v>188</v>
      </c>
      <c r="AT160" s="281" t="s">
        <v>135</v>
      </c>
      <c r="AU160" s="281" t="s">
        <v>141</v>
      </c>
      <c r="AY160" s="105" t="s">
        <v>132</v>
      </c>
      <c r="BE160" s="282">
        <f>IF(N160="základní",J160,0)</f>
        <v>0</v>
      </c>
      <c r="BF160" s="282">
        <f>IF(N160="snížená",J160,0)</f>
        <v>0</v>
      </c>
      <c r="BG160" s="282">
        <f>IF(N160="zákl. přenesená",J160,0)</f>
        <v>0</v>
      </c>
      <c r="BH160" s="282">
        <f>IF(N160="sníž. přenesená",J160,0)</f>
        <v>0</v>
      </c>
      <c r="BI160" s="282">
        <f>IF(N160="nulová",J160,0)</f>
        <v>0</v>
      </c>
      <c r="BJ160" s="105" t="s">
        <v>141</v>
      </c>
      <c r="BK160" s="282">
        <f>ROUND(I160*H160,2)</f>
        <v>0</v>
      </c>
      <c r="BL160" s="105" t="s">
        <v>188</v>
      </c>
      <c r="BM160" s="281" t="s">
        <v>668</v>
      </c>
    </row>
    <row r="161" spans="1:31" s="128" customFormat="1" ht="6.95" customHeight="1" x14ac:dyDescent="0.2">
      <c r="A161" s="122"/>
      <c r="B161" s="144"/>
      <c r="C161" s="145"/>
      <c r="D161" s="145"/>
      <c r="E161" s="145"/>
      <c r="F161" s="145"/>
      <c r="G161" s="145"/>
      <c r="H161" s="145"/>
      <c r="I161" s="145"/>
      <c r="J161" s="145"/>
      <c r="K161" s="145"/>
      <c r="L161" s="123"/>
      <c r="M161" s="122"/>
      <c r="O161" s="122"/>
      <c r="P161" s="122"/>
      <c r="Q161" s="122"/>
      <c r="R161" s="122"/>
      <c r="S161" s="122"/>
      <c r="T161" s="122"/>
      <c r="U161" s="122"/>
      <c r="V161" s="122"/>
      <c r="W161" s="122"/>
      <c r="X161" s="122"/>
      <c r="Y161" s="122"/>
      <c r="Z161" s="122"/>
      <c r="AA161" s="122"/>
      <c r="AB161" s="122"/>
      <c r="AC161" s="122"/>
      <c r="AD161" s="122"/>
      <c r="AE161" s="122"/>
    </row>
  </sheetData>
  <sheetProtection password="8879" sheet="1" objects="1" scenarios="1"/>
  <autoFilter ref="C85:K160"/>
  <mergeCells count="9">
    <mergeCell ref="E50:H50"/>
    <mergeCell ref="E76:H76"/>
    <mergeCell ref="E78:H78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237"/>
  <sheetViews>
    <sheetView showGridLines="0" topLeftCell="A203" workbookViewId="0">
      <selection activeCell="I223" sqref="I223"/>
    </sheetView>
  </sheetViews>
  <sheetFormatPr defaultRowHeight="15" x14ac:dyDescent="0.2"/>
  <cols>
    <col min="1" max="1" width="8.33203125" style="102" customWidth="1"/>
    <col min="2" max="2" width="1.1640625" style="102" customWidth="1"/>
    <col min="3" max="3" width="4.1640625" style="102" customWidth="1"/>
    <col min="4" max="4" width="4.33203125" style="102" customWidth="1"/>
    <col min="5" max="5" width="17.1640625" style="102" customWidth="1"/>
    <col min="6" max="6" width="100.83203125" style="102" customWidth="1"/>
    <col min="7" max="7" width="7.5" style="102" customWidth="1"/>
    <col min="8" max="8" width="14" style="102" customWidth="1"/>
    <col min="9" max="9" width="15.83203125" style="102" customWidth="1"/>
    <col min="10" max="11" width="22.33203125" style="102" customWidth="1"/>
    <col min="12" max="12" width="9.33203125" style="102" customWidth="1"/>
    <col min="13" max="13" width="10.83203125" style="102" hidden="1" customWidth="1"/>
    <col min="14" max="14" width="9.33203125" style="102" hidden="1"/>
    <col min="15" max="20" width="14.1640625" style="102" hidden="1" customWidth="1"/>
    <col min="21" max="21" width="16.33203125" style="102" hidden="1" customWidth="1"/>
    <col min="22" max="22" width="12.33203125" style="102" customWidth="1"/>
    <col min="23" max="23" width="16.33203125" style="102" customWidth="1"/>
    <col min="24" max="24" width="12.33203125" style="102" customWidth="1"/>
    <col min="25" max="25" width="15" style="102" customWidth="1"/>
    <col min="26" max="26" width="11" style="102" customWidth="1"/>
    <col min="27" max="27" width="15" style="102" customWidth="1"/>
    <col min="28" max="28" width="16.33203125" style="102" customWidth="1"/>
    <col min="29" max="29" width="11" style="102" customWidth="1"/>
    <col min="30" max="30" width="15" style="102" customWidth="1"/>
    <col min="31" max="31" width="16.33203125" style="102" customWidth="1"/>
    <col min="32" max="43" width="9.33203125" style="102"/>
    <col min="44" max="65" width="9.33203125" style="102" hidden="1"/>
    <col min="66" max="16384" width="9.33203125" style="102"/>
  </cols>
  <sheetData>
    <row r="2" spans="1:46" ht="36.950000000000003" customHeight="1" x14ac:dyDescent="0.2">
      <c r="L2" s="103" t="s">
        <v>6</v>
      </c>
      <c r="M2" s="104"/>
      <c r="N2" s="104"/>
      <c r="O2" s="104"/>
      <c r="P2" s="104"/>
      <c r="Q2" s="104"/>
      <c r="R2" s="104"/>
      <c r="S2" s="104"/>
      <c r="T2" s="104"/>
      <c r="U2" s="104"/>
      <c r="V2" s="104"/>
      <c r="AT2" s="105" t="s">
        <v>91</v>
      </c>
    </row>
    <row r="3" spans="1:46" ht="6.95" customHeight="1" x14ac:dyDescent="0.2">
      <c r="B3" s="106"/>
      <c r="C3" s="107"/>
      <c r="D3" s="107"/>
      <c r="E3" s="107"/>
      <c r="F3" s="107"/>
      <c r="G3" s="107"/>
      <c r="H3" s="107"/>
      <c r="I3" s="107"/>
      <c r="J3" s="107"/>
      <c r="K3" s="107"/>
      <c r="L3" s="108"/>
      <c r="AT3" s="105" t="s">
        <v>84</v>
      </c>
    </row>
    <row r="4" spans="1:46" ht="24.95" customHeight="1" x14ac:dyDescent="0.2">
      <c r="B4" s="108"/>
      <c r="D4" s="109" t="s">
        <v>95</v>
      </c>
      <c r="L4" s="108"/>
      <c r="M4" s="211" t="s">
        <v>11</v>
      </c>
      <c r="AT4" s="105" t="s">
        <v>4</v>
      </c>
    </row>
    <row r="5" spans="1:46" ht="6.95" customHeight="1" x14ac:dyDescent="0.2">
      <c r="B5" s="108"/>
      <c r="L5" s="108"/>
    </row>
    <row r="6" spans="1:46" ht="12" customHeight="1" x14ac:dyDescent="0.2">
      <c r="B6" s="108"/>
      <c r="D6" s="118" t="s">
        <v>17</v>
      </c>
      <c r="L6" s="108"/>
    </row>
    <row r="7" spans="1:46" ht="16.5" customHeight="1" x14ac:dyDescent="0.2">
      <c r="B7" s="108"/>
      <c r="E7" s="212" t="str">
        <f>'Rekapitulace stavby'!K6</f>
        <v>Oprava bytu Botanická 68, 602 00, BRNO - Byt č. 1</v>
      </c>
      <c r="F7" s="213"/>
      <c r="G7" s="213"/>
      <c r="H7" s="213"/>
      <c r="L7" s="108"/>
    </row>
    <row r="8" spans="1:46" s="128" customFormat="1" ht="12" customHeight="1" x14ac:dyDescent="0.2">
      <c r="A8" s="122"/>
      <c r="B8" s="123"/>
      <c r="C8" s="122"/>
      <c r="D8" s="118" t="s">
        <v>96</v>
      </c>
      <c r="E8" s="122"/>
      <c r="F8" s="122"/>
      <c r="G8" s="122"/>
      <c r="H8" s="122"/>
      <c r="I8" s="122"/>
      <c r="J8" s="122"/>
      <c r="K8" s="122"/>
      <c r="L8" s="214"/>
      <c r="S8" s="122"/>
      <c r="T8" s="122"/>
      <c r="U8" s="122"/>
      <c r="V8" s="122"/>
      <c r="W8" s="122"/>
      <c r="X8" s="122"/>
      <c r="Y8" s="122"/>
      <c r="Z8" s="122"/>
      <c r="AA8" s="122"/>
      <c r="AB8" s="122"/>
      <c r="AC8" s="122"/>
      <c r="AD8" s="122"/>
      <c r="AE8" s="122"/>
    </row>
    <row r="9" spans="1:46" s="128" customFormat="1" ht="16.5" customHeight="1" x14ac:dyDescent="0.2">
      <c r="A9" s="122"/>
      <c r="B9" s="123"/>
      <c r="C9" s="122"/>
      <c r="D9" s="122"/>
      <c r="E9" s="153" t="s">
        <v>669</v>
      </c>
      <c r="F9" s="215"/>
      <c r="G9" s="215"/>
      <c r="H9" s="215"/>
      <c r="I9" s="122"/>
      <c r="J9" s="122"/>
      <c r="K9" s="122"/>
      <c r="L9" s="214"/>
      <c r="S9" s="122"/>
      <c r="T9" s="122"/>
      <c r="U9" s="122"/>
      <c r="V9" s="122"/>
      <c r="W9" s="122"/>
      <c r="X9" s="122"/>
      <c r="Y9" s="122"/>
      <c r="Z9" s="122"/>
      <c r="AA9" s="122"/>
      <c r="AB9" s="122"/>
      <c r="AC9" s="122"/>
      <c r="AD9" s="122"/>
      <c r="AE9" s="122"/>
    </row>
    <row r="10" spans="1:46" s="128" customFormat="1" ht="11.25" x14ac:dyDescent="0.2">
      <c r="A10" s="122"/>
      <c r="B10" s="123"/>
      <c r="C10" s="122"/>
      <c r="D10" s="122"/>
      <c r="E10" s="122"/>
      <c r="F10" s="122"/>
      <c r="G10" s="122"/>
      <c r="H10" s="122"/>
      <c r="I10" s="122"/>
      <c r="J10" s="122"/>
      <c r="K10" s="122"/>
      <c r="L10" s="214"/>
      <c r="S10" s="122"/>
      <c r="T10" s="122"/>
      <c r="U10" s="122"/>
      <c r="V10" s="122"/>
      <c r="W10" s="122"/>
      <c r="X10" s="122"/>
      <c r="Y10" s="122"/>
      <c r="Z10" s="122"/>
      <c r="AA10" s="122"/>
      <c r="AB10" s="122"/>
      <c r="AC10" s="122"/>
      <c r="AD10" s="122"/>
      <c r="AE10" s="122"/>
    </row>
    <row r="11" spans="1:46" s="128" customFormat="1" ht="12" customHeight="1" x14ac:dyDescent="0.2">
      <c r="A11" s="122"/>
      <c r="B11" s="123"/>
      <c r="C11" s="122"/>
      <c r="D11" s="118" t="s">
        <v>19</v>
      </c>
      <c r="E11" s="122"/>
      <c r="F11" s="119" t="s">
        <v>3</v>
      </c>
      <c r="G11" s="122"/>
      <c r="H11" s="122"/>
      <c r="I11" s="118" t="s">
        <v>20</v>
      </c>
      <c r="J11" s="119" t="s">
        <v>3</v>
      </c>
      <c r="K11" s="122"/>
      <c r="L11" s="214"/>
      <c r="S11" s="122"/>
      <c r="T11" s="122"/>
      <c r="U11" s="122"/>
      <c r="V11" s="122"/>
      <c r="W11" s="122"/>
      <c r="X11" s="122"/>
      <c r="Y11" s="122"/>
      <c r="Z11" s="122"/>
      <c r="AA11" s="122"/>
      <c r="AB11" s="122"/>
      <c r="AC11" s="122"/>
      <c r="AD11" s="122"/>
      <c r="AE11" s="122"/>
    </row>
    <row r="12" spans="1:46" s="128" customFormat="1" ht="12" customHeight="1" x14ac:dyDescent="0.2">
      <c r="A12" s="122"/>
      <c r="B12" s="123"/>
      <c r="C12" s="122"/>
      <c r="D12" s="118" t="s">
        <v>21</v>
      </c>
      <c r="E12" s="122"/>
      <c r="F12" s="119" t="s">
        <v>670</v>
      </c>
      <c r="G12" s="122"/>
      <c r="H12" s="122"/>
      <c r="I12" s="118" t="s">
        <v>23</v>
      </c>
      <c r="J12" s="216" t="str">
        <f>'Rekapitulace stavby'!AN8</f>
        <v>21. 7. 2021</v>
      </c>
      <c r="K12" s="122"/>
      <c r="L12" s="214"/>
      <c r="S12" s="122"/>
      <c r="T12" s="122"/>
      <c r="U12" s="122"/>
      <c r="V12" s="122"/>
      <c r="W12" s="122"/>
      <c r="X12" s="122"/>
      <c r="Y12" s="122"/>
      <c r="Z12" s="122"/>
      <c r="AA12" s="122"/>
      <c r="AB12" s="122"/>
      <c r="AC12" s="122"/>
      <c r="AD12" s="122"/>
      <c r="AE12" s="122"/>
    </row>
    <row r="13" spans="1:46" s="128" customFormat="1" ht="10.9" customHeight="1" x14ac:dyDescent="0.2">
      <c r="A13" s="122"/>
      <c r="B13" s="123"/>
      <c r="C13" s="122"/>
      <c r="D13" s="122"/>
      <c r="E13" s="122"/>
      <c r="F13" s="122"/>
      <c r="G13" s="122"/>
      <c r="H13" s="122"/>
      <c r="I13" s="122"/>
      <c r="J13" s="122"/>
      <c r="K13" s="122"/>
      <c r="L13" s="214"/>
      <c r="S13" s="122"/>
      <c r="T13" s="122"/>
      <c r="U13" s="122"/>
      <c r="V13" s="122"/>
      <c r="W13" s="122"/>
      <c r="X13" s="122"/>
      <c r="Y13" s="122"/>
      <c r="Z13" s="122"/>
      <c r="AA13" s="122"/>
      <c r="AB13" s="122"/>
      <c r="AC13" s="122"/>
      <c r="AD13" s="122"/>
      <c r="AE13" s="122"/>
    </row>
    <row r="14" spans="1:46" s="128" customFormat="1" ht="12" customHeight="1" x14ac:dyDescent="0.2">
      <c r="A14" s="122"/>
      <c r="B14" s="123"/>
      <c r="C14" s="122"/>
      <c r="D14" s="118" t="s">
        <v>25</v>
      </c>
      <c r="E14" s="122"/>
      <c r="F14" s="122"/>
      <c r="G14" s="122"/>
      <c r="H14" s="122"/>
      <c r="I14" s="118" t="s">
        <v>26</v>
      </c>
      <c r="J14" s="119" t="str">
        <f>IF('Rekapitulace stavby'!AN10="","",'Rekapitulace stavby'!AN10)</f>
        <v>44992785</v>
      </c>
      <c r="K14" s="122"/>
      <c r="L14" s="214"/>
      <c r="S14" s="122"/>
      <c r="T14" s="122"/>
      <c r="U14" s="122"/>
      <c r="V14" s="122"/>
      <c r="W14" s="122"/>
      <c r="X14" s="122"/>
      <c r="Y14" s="122"/>
      <c r="Z14" s="122"/>
      <c r="AA14" s="122"/>
      <c r="AB14" s="122"/>
      <c r="AC14" s="122"/>
      <c r="AD14" s="122"/>
      <c r="AE14" s="122"/>
    </row>
    <row r="15" spans="1:46" s="128" customFormat="1" ht="18" customHeight="1" x14ac:dyDescent="0.2">
      <c r="A15" s="122"/>
      <c r="B15" s="123"/>
      <c r="C15" s="122"/>
      <c r="D15" s="122"/>
      <c r="E15" s="119" t="str">
        <f>IF('Rekapitulace stavby'!E11="","",'Rekapitulace stavby'!E11)</f>
        <v>Úřad městské části Brno-střed</v>
      </c>
      <c r="F15" s="122"/>
      <c r="G15" s="122"/>
      <c r="H15" s="122"/>
      <c r="I15" s="118" t="s">
        <v>29</v>
      </c>
      <c r="J15" s="119" t="str">
        <f>IF('Rekapitulace stavby'!AN11="","",'Rekapitulace stavby'!AN11)</f>
        <v>CZ44992785</v>
      </c>
      <c r="K15" s="122"/>
      <c r="L15" s="214"/>
      <c r="S15" s="122"/>
      <c r="T15" s="122"/>
      <c r="U15" s="122"/>
      <c r="V15" s="122"/>
      <c r="W15" s="122"/>
      <c r="X15" s="122"/>
      <c r="Y15" s="122"/>
      <c r="Z15" s="122"/>
      <c r="AA15" s="122"/>
      <c r="AB15" s="122"/>
      <c r="AC15" s="122"/>
      <c r="AD15" s="122"/>
      <c r="AE15" s="122"/>
    </row>
    <row r="16" spans="1:46" s="128" customFormat="1" ht="6.95" customHeight="1" x14ac:dyDescent="0.2">
      <c r="A16" s="122"/>
      <c r="B16" s="123"/>
      <c r="C16" s="122"/>
      <c r="D16" s="122"/>
      <c r="E16" s="122"/>
      <c r="F16" s="122"/>
      <c r="G16" s="122"/>
      <c r="H16" s="122"/>
      <c r="I16" s="122"/>
      <c r="J16" s="122"/>
      <c r="K16" s="122"/>
      <c r="L16" s="214"/>
      <c r="S16" s="122"/>
      <c r="T16" s="122"/>
      <c r="U16" s="122"/>
      <c r="V16" s="122"/>
      <c r="W16" s="122"/>
      <c r="X16" s="122"/>
      <c r="Y16" s="122"/>
      <c r="Z16" s="122"/>
      <c r="AA16" s="122"/>
      <c r="AB16" s="122"/>
      <c r="AC16" s="122"/>
      <c r="AD16" s="122"/>
      <c r="AE16" s="122"/>
    </row>
    <row r="17" spans="1:31" s="128" customFormat="1" ht="12" customHeight="1" x14ac:dyDescent="0.2">
      <c r="A17" s="122"/>
      <c r="B17" s="123"/>
      <c r="C17" s="122"/>
      <c r="D17" s="118" t="s">
        <v>31</v>
      </c>
      <c r="E17" s="122"/>
      <c r="F17" s="122"/>
      <c r="G17" s="122"/>
      <c r="H17" s="122"/>
      <c r="I17" s="118" t="s">
        <v>26</v>
      </c>
      <c r="J17" s="3" t="str">
        <f>'Rekapitulace stavby'!AN13</f>
        <v>Vyplň údaj</v>
      </c>
      <c r="K17" s="122"/>
      <c r="L17" s="214"/>
      <c r="S17" s="122"/>
      <c r="T17" s="122"/>
      <c r="U17" s="122"/>
      <c r="V17" s="122"/>
      <c r="W17" s="122"/>
      <c r="X17" s="122"/>
      <c r="Y17" s="122"/>
      <c r="Z17" s="122"/>
      <c r="AA17" s="122"/>
      <c r="AB17" s="122"/>
      <c r="AC17" s="122"/>
      <c r="AD17" s="122"/>
      <c r="AE17" s="122"/>
    </row>
    <row r="18" spans="1:31" s="128" customFormat="1" ht="18" customHeight="1" x14ac:dyDescent="0.2">
      <c r="A18" s="122"/>
      <c r="B18" s="123"/>
      <c r="C18" s="122"/>
      <c r="D18" s="122"/>
      <c r="E18" s="92" t="str">
        <f>'Rekapitulace stavby'!E14</f>
        <v>Vyplň údaj</v>
      </c>
      <c r="F18" s="325"/>
      <c r="G18" s="325"/>
      <c r="H18" s="325"/>
      <c r="I18" s="118" t="s">
        <v>29</v>
      </c>
      <c r="J18" s="3" t="str">
        <f>'Rekapitulace stavby'!AN14</f>
        <v>Vyplň údaj</v>
      </c>
      <c r="K18" s="122"/>
      <c r="L18" s="214"/>
      <c r="S18" s="122"/>
      <c r="T18" s="122"/>
      <c r="U18" s="122"/>
      <c r="V18" s="122"/>
      <c r="W18" s="122"/>
      <c r="X18" s="122"/>
      <c r="Y18" s="122"/>
      <c r="Z18" s="122"/>
      <c r="AA18" s="122"/>
      <c r="AB18" s="122"/>
      <c r="AC18" s="122"/>
      <c r="AD18" s="122"/>
      <c r="AE18" s="122"/>
    </row>
    <row r="19" spans="1:31" s="128" customFormat="1" ht="6.95" customHeight="1" x14ac:dyDescent="0.2">
      <c r="A19" s="122"/>
      <c r="B19" s="123"/>
      <c r="C19" s="122"/>
      <c r="D19" s="122"/>
      <c r="E19" s="122"/>
      <c r="F19" s="122"/>
      <c r="G19" s="122"/>
      <c r="H19" s="122"/>
      <c r="I19" s="122"/>
      <c r="J19" s="122"/>
      <c r="K19" s="122"/>
      <c r="L19" s="214"/>
      <c r="S19" s="122"/>
      <c r="T19" s="122"/>
      <c r="U19" s="122"/>
      <c r="V19" s="122"/>
      <c r="W19" s="122"/>
      <c r="X19" s="122"/>
      <c r="Y19" s="122"/>
      <c r="Z19" s="122"/>
      <c r="AA19" s="122"/>
      <c r="AB19" s="122"/>
      <c r="AC19" s="122"/>
      <c r="AD19" s="122"/>
      <c r="AE19" s="122"/>
    </row>
    <row r="20" spans="1:31" s="128" customFormat="1" ht="12" customHeight="1" x14ac:dyDescent="0.2">
      <c r="A20" s="122"/>
      <c r="B20" s="123"/>
      <c r="C20" s="122"/>
      <c r="D20" s="118" t="s">
        <v>33</v>
      </c>
      <c r="E20" s="122"/>
      <c r="F20" s="122"/>
      <c r="G20" s="122"/>
      <c r="H20" s="122"/>
      <c r="I20" s="118" t="s">
        <v>26</v>
      </c>
      <c r="J20" s="119" t="str">
        <f>IF('Rekapitulace stavby'!AN16="","",'Rekapitulace stavby'!AN16)</f>
        <v>25594443</v>
      </c>
      <c r="K20" s="122"/>
      <c r="L20" s="214"/>
      <c r="S20" s="122"/>
      <c r="T20" s="122"/>
      <c r="U20" s="122"/>
      <c r="V20" s="122"/>
      <c r="W20" s="122"/>
      <c r="X20" s="122"/>
      <c r="Y20" s="122"/>
      <c r="Z20" s="122"/>
      <c r="AA20" s="122"/>
      <c r="AB20" s="122"/>
      <c r="AC20" s="122"/>
      <c r="AD20" s="122"/>
      <c r="AE20" s="122"/>
    </row>
    <row r="21" spans="1:31" s="128" customFormat="1" ht="18" customHeight="1" x14ac:dyDescent="0.2">
      <c r="A21" s="122"/>
      <c r="B21" s="123"/>
      <c r="C21" s="122"/>
      <c r="D21" s="122"/>
      <c r="E21" s="119" t="str">
        <f>IF('Rekapitulace stavby'!E17="","",'Rekapitulace stavby'!E17)</f>
        <v>Intar a.s.</v>
      </c>
      <c r="F21" s="122"/>
      <c r="G21" s="122"/>
      <c r="H21" s="122"/>
      <c r="I21" s="118" t="s">
        <v>29</v>
      </c>
      <c r="J21" s="119" t="str">
        <f>IF('Rekapitulace stavby'!AN17="","",'Rekapitulace stavby'!AN17)</f>
        <v>CZ25594443</v>
      </c>
      <c r="K21" s="122"/>
      <c r="L21" s="214"/>
      <c r="S21" s="122"/>
      <c r="T21" s="122"/>
      <c r="U21" s="122"/>
      <c r="V21" s="122"/>
      <c r="W21" s="122"/>
      <c r="X21" s="122"/>
      <c r="Y21" s="122"/>
      <c r="Z21" s="122"/>
      <c r="AA21" s="122"/>
      <c r="AB21" s="122"/>
      <c r="AC21" s="122"/>
      <c r="AD21" s="122"/>
      <c r="AE21" s="122"/>
    </row>
    <row r="22" spans="1:31" s="128" customFormat="1" ht="6.95" customHeight="1" x14ac:dyDescent="0.2">
      <c r="A22" s="122"/>
      <c r="B22" s="123"/>
      <c r="C22" s="122"/>
      <c r="D22" s="122"/>
      <c r="E22" s="122"/>
      <c r="F22" s="122"/>
      <c r="G22" s="122"/>
      <c r="H22" s="122"/>
      <c r="I22" s="122"/>
      <c r="J22" s="122"/>
      <c r="K22" s="122"/>
      <c r="L22" s="214"/>
      <c r="S22" s="122"/>
      <c r="T22" s="122"/>
      <c r="U22" s="122"/>
      <c r="V22" s="122"/>
      <c r="W22" s="122"/>
      <c r="X22" s="122"/>
      <c r="Y22" s="122"/>
      <c r="Z22" s="122"/>
      <c r="AA22" s="122"/>
      <c r="AB22" s="122"/>
      <c r="AC22" s="122"/>
      <c r="AD22" s="122"/>
      <c r="AE22" s="122"/>
    </row>
    <row r="23" spans="1:31" s="128" customFormat="1" ht="12" customHeight="1" x14ac:dyDescent="0.2">
      <c r="A23" s="122"/>
      <c r="B23" s="123"/>
      <c r="C23" s="122"/>
      <c r="D23" s="118" t="s">
        <v>38</v>
      </c>
      <c r="E23" s="122"/>
      <c r="F23" s="122"/>
      <c r="G23" s="122"/>
      <c r="H23" s="122"/>
      <c r="I23" s="118" t="s">
        <v>26</v>
      </c>
      <c r="J23" s="119" t="str">
        <f>IF('Rekapitulace stavby'!AN19="","",'Rekapitulace stavby'!AN19)</f>
        <v/>
      </c>
      <c r="K23" s="122"/>
      <c r="L23" s="214"/>
      <c r="S23" s="122"/>
      <c r="T23" s="122"/>
      <c r="U23" s="122"/>
      <c r="V23" s="122"/>
      <c r="W23" s="122"/>
      <c r="X23" s="122"/>
      <c r="Y23" s="122"/>
      <c r="Z23" s="122"/>
      <c r="AA23" s="122"/>
      <c r="AB23" s="122"/>
      <c r="AC23" s="122"/>
      <c r="AD23" s="122"/>
      <c r="AE23" s="122"/>
    </row>
    <row r="24" spans="1:31" s="128" customFormat="1" ht="18" customHeight="1" x14ac:dyDescent="0.2">
      <c r="A24" s="122"/>
      <c r="B24" s="123"/>
      <c r="C24" s="122"/>
      <c r="D24" s="122"/>
      <c r="E24" s="119" t="str">
        <f>IF('Rekapitulace stavby'!E20="","",'Rekapitulace stavby'!E20)</f>
        <v>Bc. Veronika Kalusová</v>
      </c>
      <c r="F24" s="122"/>
      <c r="G24" s="122"/>
      <c r="H24" s="122"/>
      <c r="I24" s="118" t="s">
        <v>29</v>
      </c>
      <c r="J24" s="119" t="str">
        <f>IF('Rekapitulace stavby'!AN20="","",'Rekapitulace stavby'!AN20)</f>
        <v/>
      </c>
      <c r="K24" s="122"/>
      <c r="L24" s="214"/>
      <c r="S24" s="122"/>
      <c r="T24" s="122"/>
      <c r="U24" s="122"/>
      <c r="V24" s="122"/>
      <c r="W24" s="122"/>
      <c r="X24" s="122"/>
      <c r="Y24" s="122"/>
      <c r="Z24" s="122"/>
      <c r="AA24" s="122"/>
      <c r="AB24" s="122"/>
      <c r="AC24" s="122"/>
      <c r="AD24" s="122"/>
      <c r="AE24" s="122"/>
    </row>
    <row r="25" spans="1:31" s="128" customFormat="1" ht="6.95" customHeight="1" x14ac:dyDescent="0.2">
      <c r="A25" s="122"/>
      <c r="B25" s="123"/>
      <c r="C25" s="122"/>
      <c r="D25" s="122"/>
      <c r="E25" s="122"/>
      <c r="F25" s="122"/>
      <c r="G25" s="122"/>
      <c r="H25" s="122"/>
      <c r="I25" s="122"/>
      <c r="J25" s="122"/>
      <c r="K25" s="122"/>
      <c r="L25" s="214"/>
      <c r="S25" s="122"/>
      <c r="T25" s="122"/>
      <c r="U25" s="122"/>
      <c r="V25" s="122"/>
      <c r="W25" s="122"/>
      <c r="X25" s="122"/>
      <c r="Y25" s="122"/>
      <c r="Z25" s="122"/>
      <c r="AA25" s="122"/>
      <c r="AB25" s="122"/>
      <c r="AC25" s="122"/>
      <c r="AD25" s="122"/>
      <c r="AE25" s="122"/>
    </row>
    <row r="26" spans="1:31" s="128" customFormat="1" ht="12" customHeight="1" x14ac:dyDescent="0.2">
      <c r="A26" s="122"/>
      <c r="B26" s="123"/>
      <c r="C26" s="122"/>
      <c r="D26" s="118" t="s">
        <v>40</v>
      </c>
      <c r="E26" s="122"/>
      <c r="F26" s="122"/>
      <c r="G26" s="122"/>
      <c r="H26" s="122"/>
      <c r="I26" s="122"/>
      <c r="J26" s="122"/>
      <c r="K26" s="122"/>
      <c r="L26" s="214"/>
      <c r="S26" s="122"/>
      <c r="T26" s="122"/>
      <c r="U26" s="122"/>
      <c r="V26" s="122"/>
      <c r="W26" s="122"/>
      <c r="X26" s="122"/>
      <c r="Y26" s="122"/>
      <c r="Z26" s="122"/>
      <c r="AA26" s="122"/>
      <c r="AB26" s="122"/>
      <c r="AC26" s="122"/>
      <c r="AD26" s="122"/>
      <c r="AE26" s="122"/>
    </row>
    <row r="27" spans="1:31" s="220" customFormat="1" ht="16.5" customHeight="1" x14ac:dyDescent="0.2">
      <c r="A27" s="217"/>
      <c r="B27" s="218"/>
      <c r="C27" s="217"/>
      <c r="D27" s="217"/>
      <c r="E27" s="120" t="s">
        <v>3</v>
      </c>
      <c r="F27" s="120"/>
      <c r="G27" s="120"/>
      <c r="H27" s="120"/>
      <c r="I27" s="217"/>
      <c r="J27" s="217"/>
      <c r="K27" s="217"/>
      <c r="L27" s="219"/>
      <c r="S27" s="217"/>
      <c r="T27" s="217"/>
      <c r="U27" s="217"/>
      <c r="V27" s="217"/>
      <c r="W27" s="217"/>
      <c r="X27" s="217"/>
      <c r="Y27" s="217"/>
      <c r="Z27" s="217"/>
      <c r="AA27" s="217"/>
      <c r="AB27" s="217"/>
      <c r="AC27" s="217"/>
      <c r="AD27" s="217"/>
      <c r="AE27" s="217"/>
    </row>
    <row r="28" spans="1:31" s="128" customFormat="1" ht="6.95" customHeight="1" x14ac:dyDescent="0.2">
      <c r="A28" s="122"/>
      <c r="B28" s="123"/>
      <c r="C28" s="122"/>
      <c r="D28" s="122"/>
      <c r="E28" s="122"/>
      <c r="F28" s="122"/>
      <c r="G28" s="122"/>
      <c r="H28" s="122"/>
      <c r="I28" s="122"/>
      <c r="J28" s="122"/>
      <c r="K28" s="122"/>
      <c r="L28" s="214"/>
      <c r="S28" s="122"/>
      <c r="T28" s="122"/>
      <c r="U28" s="122"/>
      <c r="V28" s="122"/>
      <c r="W28" s="122"/>
      <c r="X28" s="122"/>
      <c r="Y28" s="122"/>
      <c r="Z28" s="122"/>
      <c r="AA28" s="122"/>
      <c r="AB28" s="122"/>
      <c r="AC28" s="122"/>
      <c r="AD28" s="122"/>
      <c r="AE28" s="122"/>
    </row>
    <row r="29" spans="1:31" s="128" customFormat="1" ht="6.95" customHeight="1" x14ac:dyDescent="0.2">
      <c r="A29" s="122"/>
      <c r="B29" s="123"/>
      <c r="C29" s="122"/>
      <c r="D29" s="177"/>
      <c r="E29" s="177"/>
      <c r="F29" s="177"/>
      <c r="G29" s="177"/>
      <c r="H29" s="177"/>
      <c r="I29" s="177"/>
      <c r="J29" s="177"/>
      <c r="K29" s="177"/>
      <c r="L29" s="214"/>
      <c r="S29" s="122"/>
      <c r="T29" s="122"/>
      <c r="U29" s="122"/>
      <c r="V29" s="122"/>
      <c r="W29" s="122"/>
      <c r="X29" s="122"/>
      <c r="Y29" s="122"/>
      <c r="Z29" s="122"/>
      <c r="AA29" s="122"/>
      <c r="AB29" s="122"/>
      <c r="AC29" s="122"/>
      <c r="AD29" s="122"/>
      <c r="AE29" s="122"/>
    </row>
    <row r="30" spans="1:31" s="128" customFormat="1" ht="25.35" customHeight="1" x14ac:dyDescent="0.2">
      <c r="A30" s="122"/>
      <c r="B30" s="123"/>
      <c r="C30" s="122"/>
      <c r="D30" s="221" t="s">
        <v>42</v>
      </c>
      <c r="E30" s="122"/>
      <c r="F30" s="122"/>
      <c r="G30" s="122"/>
      <c r="H30" s="122"/>
      <c r="I30" s="122"/>
      <c r="J30" s="222">
        <f>ROUND(J89, 2)</f>
        <v>0</v>
      </c>
      <c r="K30" s="122"/>
      <c r="L30" s="214"/>
      <c r="S30" s="122"/>
      <c r="T30" s="122"/>
      <c r="U30" s="122"/>
      <c r="V30" s="122"/>
      <c r="W30" s="122"/>
      <c r="X30" s="122"/>
      <c r="Y30" s="122"/>
      <c r="Z30" s="122"/>
      <c r="AA30" s="122"/>
      <c r="AB30" s="122"/>
      <c r="AC30" s="122"/>
      <c r="AD30" s="122"/>
      <c r="AE30" s="122"/>
    </row>
    <row r="31" spans="1:31" s="128" customFormat="1" ht="6.95" customHeight="1" x14ac:dyDescent="0.2">
      <c r="A31" s="122"/>
      <c r="B31" s="123"/>
      <c r="C31" s="122"/>
      <c r="D31" s="177"/>
      <c r="E31" s="177"/>
      <c r="F31" s="177"/>
      <c r="G31" s="177"/>
      <c r="H31" s="177"/>
      <c r="I31" s="177"/>
      <c r="J31" s="177"/>
      <c r="K31" s="177"/>
      <c r="L31" s="214"/>
      <c r="S31" s="122"/>
      <c r="T31" s="122"/>
      <c r="U31" s="122"/>
      <c r="V31" s="122"/>
      <c r="W31" s="122"/>
      <c r="X31" s="122"/>
      <c r="Y31" s="122"/>
      <c r="Z31" s="122"/>
      <c r="AA31" s="122"/>
      <c r="AB31" s="122"/>
      <c r="AC31" s="122"/>
      <c r="AD31" s="122"/>
      <c r="AE31" s="122"/>
    </row>
    <row r="32" spans="1:31" s="128" customFormat="1" ht="14.45" customHeight="1" x14ac:dyDescent="0.2">
      <c r="A32" s="122"/>
      <c r="B32" s="123"/>
      <c r="C32" s="122"/>
      <c r="D32" s="122"/>
      <c r="E32" s="122"/>
      <c r="F32" s="223" t="s">
        <v>44</v>
      </c>
      <c r="G32" s="122"/>
      <c r="H32" s="122"/>
      <c r="I32" s="223" t="s">
        <v>43</v>
      </c>
      <c r="J32" s="223" t="s">
        <v>45</v>
      </c>
      <c r="K32" s="122"/>
      <c r="L32" s="214"/>
      <c r="S32" s="122"/>
      <c r="T32" s="122"/>
      <c r="U32" s="122"/>
      <c r="V32" s="122"/>
      <c r="W32" s="122"/>
      <c r="X32" s="122"/>
      <c r="Y32" s="122"/>
      <c r="Z32" s="122"/>
      <c r="AA32" s="122"/>
      <c r="AB32" s="122"/>
      <c r="AC32" s="122"/>
      <c r="AD32" s="122"/>
      <c r="AE32" s="122"/>
    </row>
    <row r="33" spans="1:31" s="128" customFormat="1" ht="14.45" customHeight="1" x14ac:dyDescent="0.2">
      <c r="A33" s="122"/>
      <c r="B33" s="123"/>
      <c r="C33" s="122"/>
      <c r="D33" s="224" t="s">
        <v>46</v>
      </c>
      <c r="E33" s="118" t="s">
        <v>47</v>
      </c>
      <c r="F33" s="225">
        <f>ROUND((SUM(BE89:BE236)),  2)</f>
        <v>0</v>
      </c>
      <c r="G33" s="122"/>
      <c r="H33" s="122"/>
      <c r="I33" s="226">
        <v>0.21</v>
      </c>
      <c r="J33" s="225">
        <f>ROUND(((SUM(BE89:BE236))*I33),  2)</f>
        <v>0</v>
      </c>
      <c r="K33" s="122"/>
      <c r="L33" s="214"/>
      <c r="S33" s="122"/>
      <c r="T33" s="122"/>
      <c r="U33" s="122"/>
      <c r="V33" s="122"/>
      <c r="W33" s="122"/>
      <c r="X33" s="122"/>
      <c r="Y33" s="122"/>
      <c r="Z33" s="122"/>
      <c r="AA33" s="122"/>
      <c r="AB33" s="122"/>
      <c r="AC33" s="122"/>
      <c r="AD33" s="122"/>
      <c r="AE33" s="122"/>
    </row>
    <row r="34" spans="1:31" s="128" customFormat="1" ht="14.45" customHeight="1" x14ac:dyDescent="0.2">
      <c r="A34" s="122"/>
      <c r="B34" s="123"/>
      <c r="C34" s="122"/>
      <c r="D34" s="122"/>
      <c r="E34" s="118" t="s">
        <v>48</v>
      </c>
      <c r="F34" s="225">
        <f>ROUND((SUM(BF89:BF236)),  2)</f>
        <v>0</v>
      </c>
      <c r="G34" s="122"/>
      <c r="H34" s="122"/>
      <c r="I34" s="226">
        <v>0.15</v>
      </c>
      <c r="J34" s="225">
        <f>ROUND(((SUM(BF89:BF236))*I34),  2)</f>
        <v>0</v>
      </c>
      <c r="K34" s="122"/>
      <c r="L34" s="214"/>
      <c r="S34" s="122"/>
      <c r="T34" s="122"/>
      <c r="U34" s="122"/>
      <c r="V34" s="122"/>
      <c r="W34" s="122"/>
      <c r="X34" s="122"/>
      <c r="Y34" s="122"/>
      <c r="Z34" s="122"/>
      <c r="AA34" s="122"/>
      <c r="AB34" s="122"/>
      <c r="AC34" s="122"/>
      <c r="AD34" s="122"/>
      <c r="AE34" s="122"/>
    </row>
    <row r="35" spans="1:31" s="128" customFormat="1" ht="14.45" hidden="1" customHeight="1" x14ac:dyDescent="0.2">
      <c r="A35" s="122"/>
      <c r="B35" s="123"/>
      <c r="C35" s="122"/>
      <c r="D35" s="122"/>
      <c r="E35" s="118" t="s">
        <v>49</v>
      </c>
      <c r="F35" s="225">
        <f>ROUND((SUM(BG89:BG236)),  2)</f>
        <v>0</v>
      </c>
      <c r="G35" s="122"/>
      <c r="H35" s="122"/>
      <c r="I35" s="226">
        <v>0.21</v>
      </c>
      <c r="J35" s="225">
        <f>0</f>
        <v>0</v>
      </c>
      <c r="K35" s="122"/>
      <c r="L35" s="214"/>
      <c r="S35" s="122"/>
      <c r="T35" s="122"/>
      <c r="U35" s="122"/>
      <c r="V35" s="122"/>
      <c r="W35" s="122"/>
      <c r="X35" s="122"/>
      <c r="Y35" s="122"/>
      <c r="Z35" s="122"/>
      <c r="AA35" s="122"/>
      <c r="AB35" s="122"/>
      <c r="AC35" s="122"/>
      <c r="AD35" s="122"/>
      <c r="AE35" s="122"/>
    </row>
    <row r="36" spans="1:31" s="128" customFormat="1" ht="14.45" hidden="1" customHeight="1" x14ac:dyDescent="0.2">
      <c r="A36" s="122"/>
      <c r="B36" s="123"/>
      <c r="C36" s="122"/>
      <c r="D36" s="122"/>
      <c r="E36" s="118" t="s">
        <v>50</v>
      </c>
      <c r="F36" s="225">
        <f>ROUND((SUM(BH89:BH236)),  2)</f>
        <v>0</v>
      </c>
      <c r="G36" s="122"/>
      <c r="H36" s="122"/>
      <c r="I36" s="226">
        <v>0.15</v>
      </c>
      <c r="J36" s="225">
        <f>0</f>
        <v>0</v>
      </c>
      <c r="K36" s="122"/>
      <c r="L36" s="214"/>
      <c r="S36" s="122"/>
      <c r="T36" s="122"/>
      <c r="U36" s="122"/>
      <c r="V36" s="122"/>
      <c r="W36" s="122"/>
      <c r="X36" s="122"/>
      <c r="Y36" s="122"/>
      <c r="Z36" s="122"/>
      <c r="AA36" s="122"/>
      <c r="AB36" s="122"/>
      <c r="AC36" s="122"/>
      <c r="AD36" s="122"/>
      <c r="AE36" s="122"/>
    </row>
    <row r="37" spans="1:31" s="128" customFormat="1" ht="14.45" hidden="1" customHeight="1" x14ac:dyDescent="0.2">
      <c r="A37" s="122"/>
      <c r="B37" s="123"/>
      <c r="C37" s="122"/>
      <c r="D37" s="122"/>
      <c r="E37" s="118" t="s">
        <v>51</v>
      </c>
      <c r="F37" s="225">
        <f>ROUND((SUM(BI89:BI236)),  2)</f>
        <v>0</v>
      </c>
      <c r="G37" s="122"/>
      <c r="H37" s="122"/>
      <c r="I37" s="226">
        <v>0</v>
      </c>
      <c r="J37" s="225">
        <f>0</f>
        <v>0</v>
      </c>
      <c r="K37" s="122"/>
      <c r="L37" s="214"/>
      <c r="S37" s="122"/>
      <c r="T37" s="122"/>
      <c r="U37" s="122"/>
      <c r="V37" s="122"/>
      <c r="W37" s="122"/>
      <c r="X37" s="122"/>
      <c r="Y37" s="122"/>
      <c r="Z37" s="122"/>
      <c r="AA37" s="122"/>
      <c r="AB37" s="122"/>
      <c r="AC37" s="122"/>
      <c r="AD37" s="122"/>
      <c r="AE37" s="122"/>
    </row>
    <row r="38" spans="1:31" s="128" customFormat="1" ht="6.95" customHeight="1" x14ac:dyDescent="0.2">
      <c r="A38" s="122"/>
      <c r="B38" s="123"/>
      <c r="C38" s="122"/>
      <c r="D38" s="122"/>
      <c r="E38" s="122"/>
      <c r="F38" s="122"/>
      <c r="G38" s="122"/>
      <c r="H38" s="122"/>
      <c r="I38" s="122"/>
      <c r="J38" s="122"/>
      <c r="K38" s="122"/>
      <c r="L38" s="214"/>
      <c r="S38" s="122"/>
      <c r="T38" s="122"/>
      <c r="U38" s="122"/>
      <c r="V38" s="122"/>
      <c r="W38" s="122"/>
      <c r="X38" s="122"/>
      <c r="Y38" s="122"/>
      <c r="Z38" s="122"/>
      <c r="AA38" s="122"/>
      <c r="AB38" s="122"/>
      <c r="AC38" s="122"/>
      <c r="AD38" s="122"/>
      <c r="AE38" s="122"/>
    </row>
    <row r="39" spans="1:31" s="128" customFormat="1" ht="25.35" customHeight="1" x14ac:dyDescent="0.2">
      <c r="A39" s="122"/>
      <c r="B39" s="123"/>
      <c r="C39" s="227"/>
      <c r="D39" s="228" t="s">
        <v>52</v>
      </c>
      <c r="E39" s="169"/>
      <c r="F39" s="169"/>
      <c r="G39" s="229" t="s">
        <v>53</v>
      </c>
      <c r="H39" s="230" t="s">
        <v>54</v>
      </c>
      <c r="I39" s="169"/>
      <c r="J39" s="231">
        <f>SUM(J30:J37)</f>
        <v>0</v>
      </c>
      <c r="K39" s="232"/>
      <c r="L39" s="214"/>
      <c r="S39" s="122"/>
      <c r="T39" s="122"/>
      <c r="U39" s="122"/>
      <c r="V39" s="122"/>
      <c r="W39" s="122"/>
      <c r="X39" s="122"/>
      <c r="Y39" s="122"/>
      <c r="Z39" s="122"/>
      <c r="AA39" s="122"/>
      <c r="AB39" s="122"/>
      <c r="AC39" s="122"/>
      <c r="AD39" s="122"/>
      <c r="AE39" s="122"/>
    </row>
    <row r="40" spans="1:31" s="128" customFormat="1" ht="14.45" customHeight="1" x14ac:dyDescent="0.2">
      <c r="A40" s="122"/>
      <c r="B40" s="144"/>
      <c r="C40" s="145"/>
      <c r="D40" s="145"/>
      <c r="E40" s="145"/>
      <c r="F40" s="145"/>
      <c r="G40" s="145"/>
      <c r="H40" s="145"/>
      <c r="I40" s="145"/>
      <c r="J40" s="145"/>
      <c r="K40" s="145"/>
      <c r="L40" s="214"/>
      <c r="S40" s="122"/>
      <c r="T40" s="122"/>
      <c r="U40" s="122"/>
      <c r="V40" s="122"/>
      <c r="W40" s="122"/>
      <c r="X40" s="122"/>
      <c r="Y40" s="122"/>
      <c r="Z40" s="122"/>
      <c r="AA40" s="122"/>
      <c r="AB40" s="122"/>
      <c r="AC40" s="122"/>
      <c r="AD40" s="122"/>
      <c r="AE40" s="122"/>
    </row>
    <row r="44" spans="1:31" s="128" customFormat="1" ht="6.95" customHeight="1" x14ac:dyDescent="0.2">
      <c r="A44" s="122"/>
      <c r="B44" s="146"/>
      <c r="C44" s="147"/>
      <c r="D44" s="147"/>
      <c r="E44" s="147"/>
      <c r="F44" s="147"/>
      <c r="G44" s="147"/>
      <c r="H44" s="147"/>
      <c r="I44" s="147"/>
      <c r="J44" s="147"/>
      <c r="K44" s="147"/>
      <c r="L44" s="214"/>
      <c r="S44" s="122"/>
      <c r="T44" s="122"/>
      <c r="U44" s="122"/>
      <c r="V44" s="122"/>
      <c r="W44" s="122"/>
      <c r="X44" s="122"/>
      <c r="Y44" s="122"/>
      <c r="Z44" s="122"/>
      <c r="AA44" s="122"/>
      <c r="AB44" s="122"/>
      <c r="AC44" s="122"/>
      <c r="AD44" s="122"/>
      <c r="AE44" s="122"/>
    </row>
    <row r="45" spans="1:31" s="128" customFormat="1" ht="24.95" customHeight="1" x14ac:dyDescent="0.2">
      <c r="A45" s="122"/>
      <c r="B45" s="123"/>
      <c r="C45" s="109" t="s">
        <v>98</v>
      </c>
      <c r="D45" s="122"/>
      <c r="E45" s="122"/>
      <c r="F45" s="122"/>
      <c r="G45" s="122"/>
      <c r="H45" s="122"/>
      <c r="I45" s="122"/>
      <c r="J45" s="122"/>
      <c r="K45" s="122"/>
      <c r="L45" s="214"/>
      <c r="S45" s="122"/>
      <c r="T45" s="122"/>
      <c r="U45" s="122"/>
      <c r="V45" s="122"/>
      <c r="W45" s="122"/>
      <c r="X45" s="122"/>
      <c r="Y45" s="122"/>
      <c r="Z45" s="122"/>
      <c r="AA45" s="122"/>
      <c r="AB45" s="122"/>
      <c r="AC45" s="122"/>
      <c r="AD45" s="122"/>
      <c r="AE45" s="122"/>
    </row>
    <row r="46" spans="1:31" s="128" customFormat="1" ht="6.95" customHeight="1" x14ac:dyDescent="0.2">
      <c r="A46" s="122"/>
      <c r="B46" s="123"/>
      <c r="C46" s="122"/>
      <c r="D46" s="122"/>
      <c r="E46" s="122"/>
      <c r="F46" s="122"/>
      <c r="G46" s="122"/>
      <c r="H46" s="122"/>
      <c r="I46" s="122"/>
      <c r="J46" s="122"/>
      <c r="K46" s="122"/>
      <c r="L46" s="214"/>
      <c r="S46" s="122"/>
      <c r="T46" s="122"/>
      <c r="U46" s="122"/>
      <c r="V46" s="122"/>
      <c r="W46" s="122"/>
      <c r="X46" s="122"/>
      <c r="Y46" s="122"/>
      <c r="Z46" s="122"/>
      <c r="AA46" s="122"/>
      <c r="AB46" s="122"/>
      <c r="AC46" s="122"/>
      <c r="AD46" s="122"/>
      <c r="AE46" s="122"/>
    </row>
    <row r="47" spans="1:31" s="128" customFormat="1" ht="12" customHeight="1" x14ac:dyDescent="0.2">
      <c r="A47" s="122"/>
      <c r="B47" s="123"/>
      <c r="C47" s="118" t="s">
        <v>17</v>
      </c>
      <c r="D47" s="122"/>
      <c r="E47" s="122"/>
      <c r="F47" s="122"/>
      <c r="G47" s="122"/>
      <c r="H47" s="122"/>
      <c r="I47" s="122"/>
      <c r="J47" s="122"/>
      <c r="K47" s="122"/>
      <c r="L47" s="214"/>
      <c r="S47" s="122"/>
      <c r="T47" s="122"/>
      <c r="U47" s="122"/>
      <c r="V47" s="122"/>
      <c r="W47" s="122"/>
      <c r="X47" s="122"/>
      <c r="Y47" s="122"/>
      <c r="Z47" s="122"/>
      <c r="AA47" s="122"/>
      <c r="AB47" s="122"/>
      <c r="AC47" s="122"/>
      <c r="AD47" s="122"/>
      <c r="AE47" s="122"/>
    </row>
    <row r="48" spans="1:31" s="128" customFormat="1" ht="16.5" customHeight="1" x14ac:dyDescent="0.2">
      <c r="A48" s="122"/>
      <c r="B48" s="123"/>
      <c r="C48" s="122"/>
      <c r="D48" s="122"/>
      <c r="E48" s="212" t="str">
        <f>E7</f>
        <v>Oprava bytu Botanická 68, 602 00, BRNO - Byt č. 1</v>
      </c>
      <c r="F48" s="213"/>
      <c r="G48" s="213"/>
      <c r="H48" s="213"/>
      <c r="I48" s="122"/>
      <c r="J48" s="122"/>
      <c r="K48" s="122"/>
      <c r="L48" s="214"/>
      <c r="S48" s="122"/>
      <c r="T48" s="122"/>
      <c r="U48" s="122"/>
      <c r="V48" s="122"/>
      <c r="W48" s="122"/>
      <c r="X48" s="122"/>
      <c r="Y48" s="122"/>
      <c r="Z48" s="122"/>
      <c r="AA48" s="122"/>
      <c r="AB48" s="122"/>
      <c r="AC48" s="122"/>
      <c r="AD48" s="122"/>
      <c r="AE48" s="122"/>
    </row>
    <row r="49" spans="1:47" s="128" customFormat="1" ht="12" customHeight="1" x14ac:dyDescent="0.2">
      <c r="A49" s="122"/>
      <c r="B49" s="123"/>
      <c r="C49" s="118" t="s">
        <v>96</v>
      </c>
      <c r="D49" s="122"/>
      <c r="E49" s="122"/>
      <c r="F49" s="122"/>
      <c r="G49" s="122"/>
      <c r="H49" s="122"/>
      <c r="I49" s="122"/>
      <c r="J49" s="122"/>
      <c r="K49" s="122"/>
      <c r="L49" s="214"/>
      <c r="S49" s="122"/>
      <c r="T49" s="122"/>
      <c r="U49" s="122"/>
      <c r="V49" s="122"/>
      <c r="W49" s="122"/>
      <c r="X49" s="122"/>
      <c r="Y49" s="122"/>
      <c r="Z49" s="122"/>
      <c r="AA49" s="122"/>
      <c r="AB49" s="122"/>
      <c r="AC49" s="122"/>
      <c r="AD49" s="122"/>
      <c r="AE49" s="122"/>
    </row>
    <row r="50" spans="1:47" s="128" customFormat="1" ht="16.5" customHeight="1" x14ac:dyDescent="0.2">
      <c r="A50" s="122"/>
      <c r="B50" s="123"/>
      <c r="C50" s="122"/>
      <c r="D50" s="122"/>
      <c r="E50" s="153" t="str">
        <f>E9</f>
        <v>D.1.4d - zdravotechnika</v>
      </c>
      <c r="F50" s="215"/>
      <c r="G50" s="215"/>
      <c r="H50" s="215"/>
      <c r="I50" s="122"/>
      <c r="J50" s="122"/>
      <c r="K50" s="122"/>
      <c r="L50" s="214"/>
      <c r="S50" s="122"/>
      <c r="T50" s="122"/>
      <c r="U50" s="122"/>
      <c r="V50" s="122"/>
      <c r="W50" s="122"/>
      <c r="X50" s="122"/>
      <c r="Y50" s="122"/>
      <c r="Z50" s="122"/>
      <c r="AA50" s="122"/>
      <c r="AB50" s="122"/>
      <c r="AC50" s="122"/>
      <c r="AD50" s="122"/>
      <c r="AE50" s="122"/>
    </row>
    <row r="51" spans="1:47" s="128" customFormat="1" ht="6.95" customHeight="1" x14ac:dyDescent="0.2">
      <c r="A51" s="122"/>
      <c r="B51" s="123"/>
      <c r="C51" s="122"/>
      <c r="D51" s="122"/>
      <c r="E51" s="122"/>
      <c r="F51" s="122"/>
      <c r="G51" s="122"/>
      <c r="H51" s="122"/>
      <c r="I51" s="122"/>
      <c r="J51" s="122"/>
      <c r="K51" s="122"/>
      <c r="L51" s="214"/>
      <c r="S51" s="122"/>
      <c r="T51" s="122"/>
      <c r="U51" s="122"/>
      <c r="V51" s="122"/>
      <c r="W51" s="122"/>
      <c r="X51" s="122"/>
      <c r="Y51" s="122"/>
      <c r="Z51" s="122"/>
      <c r="AA51" s="122"/>
      <c r="AB51" s="122"/>
      <c r="AC51" s="122"/>
      <c r="AD51" s="122"/>
      <c r="AE51" s="122"/>
    </row>
    <row r="52" spans="1:47" s="128" customFormat="1" ht="12" customHeight="1" x14ac:dyDescent="0.2">
      <c r="A52" s="122"/>
      <c r="B52" s="123"/>
      <c r="C52" s="118" t="s">
        <v>21</v>
      </c>
      <c r="D52" s="122"/>
      <c r="E52" s="122"/>
      <c r="F52" s="119" t="str">
        <f>F12</f>
        <v xml:space="preserve"> </v>
      </c>
      <c r="G52" s="122"/>
      <c r="H52" s="122"/>
      <c r="I52" s="118" t="s">
        <v>23</v>
      </c>
      <c r="J52" s="216" t="str">
        <f>IF(J12="","",J12)</f>
        <v>21. 7. 2021</v>
      </c>
      <c r="K52" s="122"/>
      <c r="L52" s="214"/>
      <c r="S52" s="122"/>
      <c r="T52" s="122"/>
      <c r="U52" s="122"/>
      <c r="V52" s="122"/>
      <c r="W52" s="122"/>
      <c r="X52" s="122"/>
      <c r="Y52" s="122"/>
      <c r="Z52" s="122"/>
      <c r="AA52" s="122"/>
      <c r="AB52" s="122"/>
      <c r="AC52" s="122"/>
      <c r="AD52" s="122"/>
      <c r="AE52" s="122"/>
    </row>
    <row r="53" spans="1:47" s="128" customFormat="1" ht="6.95" customHeight="1" x14ac:dyDescent="0.2">
      <c r="A53" s="122"/>
      <c r="B53" s="123"/>
      <c r="C53" s="122"/>
      <c r="D53" s="122"/>
      <c r="E53" s="122"/>
      <c r="F53" s="122"/>
      <c r="G53" s="122"/>
      <c r="H53" s="122"/>
      <c r="I53" s="122"/>
      <c r="J53" s="122"/>
      <c r="K53" s="122"/>
      <c r="L53" s="214"/>
      <c r="S53" s="122"/>
      <c r="T53" s="122"/>
      <c r="U53" s="122"/>
      <c r="V53" s="122"/>
      <c r="W53" s="122"/>
      <c r="X53" s="122"/>
      <c r="Y53" s="122"/>
      <c r="Z53" s="122"/>
      <c r="AA53" s="122"/>
      <c r="AB53" s="122"/>
      <c r="AC53" s="122"/>
      <c r="AD53" s="122"/>
      <c r="AE53" s="122"/>
    </row>
    <row r="54" spans="1:47" s="128" customFormat="1" ht="15.2" customHeight="1" x14ac:dyDescent="0.2">
      <c r="A54" s="122"/>
      <c r="B54" s="123"/>
      <c r="C54" s="118" t="s">
        <v>25</v>
      </c>
      <c r="D54" s="122"/>
      <c r="E54" s="122"/>
      <c r="F54" s="119" t="str">
        <f>E15</f>
        <v>Úřad městské části Brno-střed</v>
      </c>
      <c r="G54" s="122"/>
      <c r="H54" s="122"/>
      <c r="I54" s="118" t="s">
        <v>33</v>
      </c>
      <c r="J54" s="233" t="str">
        <f>E21</f>
        <v>Intar a.s.</v>
      </c>
      <c r="K54" s="122"/>
      <c r="L54" s="214"/>
      <c r="S54" s="122"/>
      <c r="T54" s="122"/>
      <c r="U54" s="122"/>
      <c r="V54" s="122"/>
      <c r="W54" s="122"/>
      <c r="X54" s="122"/>
      <c r="Y54" s="122"/>
      <c r="Z54" s="122"/>
      <c r="AA54" s="122"/>
      <c r="AB54" s="122"/>
      <c r="AC54" s="122"/>
      <c r="AD54" s="122"/>
      <c r="AE54" s="122"/>
    </row>
    <row r="55" spans="1:47" s="128" customFormat="1" ht="25.7" customHeight="1" x14ac:dyDescent="0.2">
      <c r="A55" s="122"/>
      <c r="B55" s="123"/>
      <c r="C55" s="118" t="s">
        <v>31</v>
      </c>
      <c r="D55" s="122"/>
      <c r="E55" s="122"/>
      <c r="F55" s="119" t="str">
        <f>IF(E18="","",E18)</f>
        <v>Vyplň údaj</v>
      </c>
      <c r="G55" s="122"/>
      <c r="H55" s="122"/>
      <c r="I55" s="118" t="s">
        <v>38</v>
      </c>
      <c r="J55" s="233" t="str">
        <f>E24</f>
        <v>Bc. Veronika Kalusová</v>
      </c>
      <c r="K55" s="122"/>
      <c r="L55" s="214"/>
      <c r="S55" s="122"/>
      <c r="T55" s="122"/>
      <c r="U55" s="122"/>
      <c r="V55" s="122"/>
      <c r="W55" s="122"/>
      <c r="X55" s="122"/>
      <c r="Y55" s="122"/>
      <c r="Z55" s="122"/>
      <c r="AA55" s="122"/>
      <c r="AB55" s="122"/>
      <c r="AC55" s="122"/>
      <c r="AD55" s="122"/>
      <c r="AE55" s="122"/>
    </row>
    <row r="56" spans="1:47" s="128" customFormat="1" ht="10.35" customHeight="1" x14ac:dyDescent="0.2">
      <c r="A56" s="122"/>
      <c r="B56" s="123"/>
      <c r="C56" s="122"/>
      <c r="D56" s="122"/>
      <c r="E56" s="122"/>
      <c r="F56" s="122"/>
      <c r="G56" s="122"/>
      <c r="H56" s="122"/>
      <c r="I56" s="122"/>
      <c r="J56" s="122"/>
      <c r="K56" s="122"/>
      <c r="L56" s="214"/>
      <c r="S56" s="122"/>
      <c r="T56" s="122"/>
      <c r="U56" s="122"/>
      <c r="V56" s="122"/>
      <c r="W56" s="122"/>
      <c r="X56" s="122"/>
      <c r="Y56" s="122"/>
      <c r="Z56" s="122"/>
      <c r="AA56" s="122"/>
      <c r="AB56" s="122"/>
      <c r="AC56" s="122"/>
      <c r="AD56" s="122"/>
      <c r="AE56" s="122"/>
    </row>
    <row r="57" spans="1:47" s="128" customFormat="1" ht="29.25" customHeight="1" x14ac:dyDescent="0.2">
      <c r="A57" s="122"/>
      <c r="B57" s="123"/>
      <c r="C57" s="234" t="s">
        <v>99</v>
      </c>
      <c r="D57" s="227"/>
      <c r="E57" s="227"/>
      <c r="F57" s="227"/>
      <c r="G57" s="227"/>
      <c r="H57" s="227"/>
      <c r="I57" s="227"/>
      <c r="J57" s="235" t="s">
        <v>100</v>
      </c>
      <c r="K57" s="227"/>
      <c r="L57" s="214"/>
      <c r="S57" s="122"/>
      <c r="T57" s="122"/>
      <c r="U57" s="122"/>
      <c r="V57" s="122"/>
      <c r="W57" s="122"/>
      <c r="X57" s="122"/>
      <c r="Y57" s="122"/>
      <c r="Z57" s="122"/>
      <c r="AA57" s="122"/>
      <c r="AB57" s="122"/>
      <c r="AC57" s="122"/>
      <c r="AD57" s="122"/>
      <c r="AE57" s="122"/>
    </row>
    <row r="58" spans="1:47" s="128" customFormat="1" ht="10.35" customHeight="1" x14ac:dyDescent="0.2">
      <c r="A58" s="122"/>
      <c r="B58" s="123"/>
      <c r="C58" s="122"/>
      <c r="D58" s="122"/>
      <c r="E58" s="122"/>
      <c r="F58" s="122"/>
      <c r="G58" s="122"/>
      <c r="H58" s="122"/>
      <c r="I58" s="122"/>
      <c r="J58" s="122"/>
      <c r="K58" s="122"/>
      <c r="L58" s="214"/>
      <c r="S58" s="122"/>
      <c r="T58" s="122"/>
      <c r="U58" s="122"/>
      <c r="V58" s="122"/>
      <c r="W58" s="122"/>
      <c r="X58" s="122"/>
      <c r="Y58" s="122"/>
      <c r="Z58" s="122"/>
      <c r="AA58" s="122"/>
      <c r="AB58" s="122"/>
      <c r="AC58" s="122"/>
      <c r="AD58" s="122"/>
      <c r="AE58" s="122"/>
    </row>
    <row r="59" spans="1:47" s="128" customFormat="1" ht="22.9" customHeight="1" x14ac:dyDescent="0.2">
      <c r="A59" s="122"/>
      <c r="B59" s="123"/>
      <c r="C59" s="236" t="s">
        <v>74</v>
      </c>
      <c r="D59" s="122"/>
      <c r="E59" s="122"/>
      <c r="F59" s="122"/>
      <c r="G59" s="122"/>
      <c r="H59" s="122"/>
      <c r="I59" s="122"/>
      <c r="J59" s="222">
        <f>J89</f>
        <v>0</v>
      </c>
      <c r="K59" s="122"/>
      <c r="L59" s="214"/>
      <c r="S59" s="122"/>
      <c r="T59" s="122"/>
      <c r="U59" s="122"/>
      <c r="V59" s="122"/>
      <c r="W59" s="122"/>
      <c r="X59" s="122"/>
      <c r="Y59" s="122"/>
      <c r="Z59" s="122"/>
      <c r="AA59" s="122"/>
      <c r="AB59" s="122"/>
      <c r="AC59" s="122"/>
      <c r="AD59" s="122"/>
      <c r="AE59" s="122"/>
      <c r="AU59" s="105" t="s">
        <v>101</v>
      </c>
    </row>
    <row r="60" spans="1:47" s="237" customFormat="1" ht="24.95" customHeight="1" x14ac:dyDescent="0.2">
      <c r="B60" s="238"/>
      <c r="D60" s="239" t="s">
        <v>102</v>
      </c>
      <c r="E60" s="240"/>
      <c r="F60" s="240"/>
      <c r="G60" s="240"/>
      <c r="H60" s="240"/>
      <c r="I60" s="240"/>
      <c r="J60" s="241">
        <f>J90</f>
        <v>0</v>
      </c>
      <c r="L60" s="238"/>
    </row>
    <row r="61" spans="1:47" s="242" customFormat="1" ht="19.899999999999999" customHeight="1" x14ac:dyDescent="0.2">
      <c r="B61" s="243"/>
      <c r="D61" s="244" t="s">
        <v>103</v>
      </c>
      <c r="E61" s="245"/>
      <c r="F61" s="245"/>
      <c r="G61" s="245"/>
      <c r="H61" s="245"/>
      <c r="I61" s="245"/>
      <c r="J61" s="246">
        <f>J91</f>
        <v>0</v>
      </c>
      <c r="L61" s="243"/>
    </row>
    <row r="62" spans="1:47" s="242" customFormat="1" ht="19.899999999999999" customHeight="1" x14ac:dyDescent="0.2">
      <c r="B62" s="243"/>
      <c r="D62" s="244" t="s">
        <v>104</v>
      </c>
      <c r="E62" s="245"/>
      <c r="F62" s="245"/>
      <c r="G62" s="245"/>
      <c r="H62" s="245"/>
      <c r="I62" s="245"/>
      <c r="J62" s="246">
        <f>J96</f>
        <v>0</v>
      </c>
      <c r="L62" s="243"/>
    </row>
    <row r="63" spans="1:47" s="242" customFormat="1" ht="19.899999999999999" customHeight="1" x14ac:dyDescent="0.2">
      <c r="B63" s="243"/>
      <c r="D63" s="244" t="s">
        <v>105</v>
      </c>
      <c r="E63" s="245"/>
      <c r="F63" s="245"/>
      <c r="G63" s="245"/>
      <c r="H63" s="245"/>
      <c r="I63" s="245"/>
      <c r="J63" s="246">
        <f>J101</f>
        <v>0</v>
      </c>
      <c r="L63" s="243"/>
    </row>
    <row r="64" spans="1:47" s="242" customFormat="1" ht="19.899999999999999" customHeight="1" x14ac:dyDescent="0.2">
      <c r="B64" s="243"/>
      <c r="D64" s="244" t="s">
        <v>106</v>
      </c>
      <c r="E64" s="245"/>
      <c r="F64" s="245"/>
      <c r="G64" s="245"/>
      <c r="H64" s="245"/>
      <c r="I64" s="245"/>
      <c r="J64" s="246">
        <f>J106</f>
        <v>0</v>
      </c>
      <c r="L64" s="243"/>
    </row>
    <row r="65" spans="1:31" s="237" customFormat="1" ht="24.95" customHeight="1" x14ac:dyDescent="0.2">
      <c r="B65" s="238"/>
      <c r="D65" s="239" t="s">
        <v>107</v>
      </c>
      <c r="E65" s="240"/>
      <c r="F65" s="240"/>
      <c r="G65" s="240"/>
      <c r="H65" s="240"/>
      <c r="I65" s="240"/>
      <c r="J65" s="241">
        <f>J109</f>
        <v>0</v>
      </c>
      <c r="L65" s="238"/>
    </row>
    <row r="66" spans="1:31" s="242" customFormat="1" ht="19.899999999999999" customHeight="1" x14ac:dyDescent="0.2">
      <c r="B66" s="243"/>
      <c r="D66" s="244" t="s">
        <v>671</v>
      </c>
      <c r="E66" s="245"/>
      <c r="F66" s="245"/>
      <c r="G66" s="245"/>
      <c r="H66" s="245"/>
      <c r="I66" s="245"/>
      <c r="J66" s="246">
        <f>J110</f>
        <v>0</v>
      </c>
      <c r="L66" s="243"/>
    </row>
    <row r="67" spans="1:31" s="242" customFormat="1" ht="19.899999999999999" customHeight="1" x14ac:dyDescent="0.2">
      <c r="B67" s="243"/>
      <c r="D67" s="244" t="s">
        <v>672</v>
      </c>
      <c r="E67" s="245"/>
      <c r="F67" s="245"/>
      <c r="G67" s="245"/>
      <c r="H67" s="245"/>
      <c r="I67" s="245"/>
      <c r="J67" s="246">
        <f>J139</f>
        <v>0</v>
      </c>
      <c r="L67" s="243"/>
    </row>
    <row r="68" spans="1:31" s="242" customFormat="1" ht="19.899999999999999" customHeight="1" x14ac:dyDescent="0.2">
      <c r="B68" s="243"/>
      <c r="D68" s="244" t="s">
        <v>673</v>
      </c>
      <c r="E68" s="245"/>
      <c r="F68" s="245"/>
      <c r="G68" s="245"/>
      <c r="H68" s="245"/>
      <c r="I68" s="245"/>
      <c r="J68" s="246">
        <f>J191</f>
        <v>0</v>
      </c>
      <c r="L68" s="243"/>
    </row>
    <row r="69" spans="1:31" s="242" customFormat="1" ht="19.899999999999999" customHeight="1" x14ac:dyDescent="0.2">
      <c r="B69" s="243"/>
      <c r="D69" s="244" t="s">
        <v>109</v>
      </c>
      <c r="E69" s="245"/>
      <c r="F69" s="245"/>
      <c r="G69" s="245"/>
      <c r="H69" s="245"/>
      <c r="I69" s="245"/>
      <c r="J69" s="246">
        <f>J206</f>
        <v>0</v>
      </c>
      <c r="L69" s="243"/>
    </row>
    <row r="70" spans="1:31" s="128" customFormat="1" ht="21.75" customHeight="1" x14ac:dyDescent="0.2">
      <c r="A70" s="122"/>
      <c r="B70" s="123"/>
      <c r="C70" s="122"/>
      <c r="D70" s="122"/>
      <c r="E70" s="122"/>
      <c r="F70" s="122"/>
      <c r="G70" s="122"/>
      <c r="H70" s="122"/>
      <c r="I70" s="122"/>
      <c r="J70" s="122"/>
      <c r="K70" s="122"/>
      <c r="L70" s="214"/>
      <c r="S70" s="122"/>
      <c r="T70" s="122"/>
      <c r="U70" s="122"/>
      <c r="V70" s="122"/>
      <c r="W70" s="122"/>
      <c r="X70" s="122"/>
      <c r="Y70" s="122"/>
      <c r="Z70" s="122"/>
      <c r="AA70" s="122"/>
      <c r="AB70" s="122"/>
      <c r="AC70" s="122"/>
      <c r="AD70" s="122"/>
      <c r="AE70" s="122"/>
    </row>
    <row r="71" spans="1:31" s="128" customFormat="1" ht="6.95" customHeight="1" x14ac:dyDescent="0.2">
      <c r="A71" s="122"/>
      <c r="B71" s="144"/>
      <c r="C71" s="145"/>
      <c r="D71" s="145"/>
      <c r="E71" s="145"/>
      <c r="F71" s="145"/>
      <c r="G71" s="145"/>
      <c r="H71" s="145"/>
      <c r="I71" s="145"/>
      <c r="J71" s="145"/>
      <c r="K71" s="145"/>
      <c r="L71" s="214"/>
      <c r="S71" s="122"/>
      <c r="T71" s="122"/>
      <c r="U71" s="122"/>
      <c r="V71" s="122"/>
      <c r="W71" s="122"/>
      <c r="X71" s="122"/>
      <c r="Y71" s="122"/>
      <c r="Z71" s="122"/>
      <c r="AA71" s="122"/>
      <c r="AB71" s="122"/>
      <c r="AC71" s="122"/>
      <c r="AD71" s="122"/>
      <c r="AE71" s="122"/>
    </row>
    <row r="75" spans="1:31" s="128" customFormat="1" ht="6.95" customHeight="1" x14ac:dyDescent="0.2">
      <c r="A75" s="122"/>
      <c r="B75" s="146"/>
      <c r="C75" s="147"/>
      <c r="D75" s="147"/>
      <c r="E75" s="147"/>
      <c r="F75" s="147"/>
      <c r="G75" s="147"/>
      <c r="H75" s="147"/>
      <c r="I75" s="147"/>
      <c r="J75" s="147"/>
      <c r="K75" s="147"/>
      <c r="L75" s="214"/>
      <c r="S75" s="122"/>
      <c r="T75" s="122"/>
      <c r="U75" s="122"/>
      <c r="V75" s="122"/>
      <c r="W75" s="122"/>
      <c r="X75" s="122"/>
      <c r="Y75" s="122"/>
      <c r="Z75" s="122"/>
      <c r="AA75" s="122"/>
      <c r="AB75" s="122"/>
      <c r="AC75" s="122"/>
      <c r="AD75" s="122"/>
      <c r="AE75" s="122"/>
    </row>
    <row r="76" spans="1:31" s="128" customFormat="1" ht="24.95" customHeight="1" x14ac:dyDescent="0.2">
      <c r="A76" s="122"/>
      <c r="B76" s="123"/>
      <c r="C76" s="109" t="s">
        <v>117</v>
      </c>
      <c r="D76" s="122"/>
      <c r="E76" s="122"/>
      <c r="F76" s="122"/>
      <c r="G76" s="122"/>
      <c r="H76" s="122"/>
      <c r="I76" s="122"/>
      <c r="J76" s="122"/>
      <c r="K76" s="122"/>
      <c r="L76" s="214"/>
      <c r="S76" s="122"/>
      <c r="T76" s="122"/>
      <c r="U76" s="122"/>
      <c r="V76" s="122"/>
      <c r="W76" s="122"/>
      <c r="X76" s="122"/>
      <c r="Y76" s="122"/>
      <c r="Z76" s="122"/>
      <c r="AA76" s="122"/>
      <c r="AB76" s="122"/>
      <c r="AC76" s="122"/>
      <c r="AD76" s="122"/>
      <c r="AE76" s="122"/>
    </row>
    <row r="77" spans="1:31" s="128" customFormat="1" ht="6.95" customHeight="1" x14ac:dyDescent="0.2">
      <c r="A77" s="122"/>
      <c r="B77" s="123"/>
      <c r="C77" s="122"/>
      <c r="D77" s="122"/>
      <c r="E77" s="122"/>
      <c r="F77" s="122"/>
      <c r="G77" s="122"/>
      <c r="H77" s="122"/>
      <c r="I77" s="122"/>
      <c r="J77" s="122"/>
      <c r="K77" s="122"/>
      <c r="L77" s="214"/>
      <c r="S77" s="122"/>
      <c r="T77" s="122"/>
      <c r="U77" s="122"/>
      <c r="V77" s="122"/>
      <c r="W77" s="122"/>
      <c r="X77" s="122"/>
      <c r="Y77" s="122"/>
      <c r="Z77" s="122"/>
      <c r="AA77" s="122"/>
      <c r="AB77" s="122"/>
      <c r="AC77" s="122"/>
      <c r="AD77" s="122"/>
      <c r="AE77" s="122"/>
    </row>
    <row r="78" spans="1:31" s="128" customFormat="1" ht="12" customHeight="1" x14ac:dyDescent="0.2">
      <c r="A78" s="122"/>
      <c r="B78" s="123"/>
      <c r="C78" s="118" t="s">
        <v>17</v>
      </c>
      <c r="D78" s="122"/>
      <c r="E78" s="122"/>
      <c r="F78" s="122"/>
      <c r="G78" s="122"/>
      <c r="H78" s="122"/>
      <c r="I78" s="122"/>
      <c r="J78" s="122"/>
      <c r="K78" s="122"/>
      <c r="L78" s="214"/>
      <c r="S78" s="122"/>
      <c r="T78" s="122"/>
      <c r="U78" s="122"/>
      <c r="V78" s="122"/>
      <c r="W78" s="122"/>
      <c r="X78" s="122"/>
      <c r="Y78" s="122"/>
      <c r="Z78" s="122"/>
      <c r="AA78" s="122"/>
      <c r="AB78" s="122"/>
      <c r="AC78" s="122"/>
      <c r="AD78" s="122"/>
      <c r="AE78" s="122"/>
    </row>
    <row r="79" spans="1:31" s="128" customFormat="1" ht="16.5" customHeight="1" x14ac:dyDescent="0.2">
      <c r="A79" s="122"/>
      <c r="B79" s="123"/>
      <c r="C79" s="122"/>
      <c r="D79" s="122"/>
      <c r="E79" s="212" t="str">
        <f>E7</f>
        <v>Oprava bytu Botanická 68, 602 00, BRNO - Byt č. 1</v>
      </c>
      <c r="F79" s="213"/>
      <c r="G79" s="213"/>
      <c r="H79" s="213"/>
      <c r="I79" s="122"/>
      <c r="J79" s="122"/>
      <c r="K79" s="122"/>
      <c r="L79" s="214"/>
      <c r="S79" s="122"/>
      <c r="T79" s="122"/>
      <c r="U79" s="122"/>
      <c r="V79" s="122"/>
      <c r="W79" s="122"/>
      <c r="X79" s="122"/>
      <c r="Y79" s="122"/>
      <c r="Z79" s="122"/>
      <c r="AA79" s="122"/>
      <c r="AB79" s="122"/>
      <c r="AC79" s="122"/>
      <c r="AD79" s="122"/>
      <c r="AE79" s="122"/>
    </row>
    <row r="80" spans="1:31" s="128" customFormat="1" ht="12" customHeight="1" x14ac:dyDescent="0.2">
      <c r="A80" s="122"/>
      <c r="B80" s="123"/>
      <c r="C80" s="118" t="s">
        <v>96</v>
      </c>
      <c r="D80" s="122"/>
      <c r="E80" s="122"/>
      <c r="F80" s="122"/>
      <c r="G80" s="122"/>
      <c r="H80" s="122"/>
      <c r="I80" s="122"/>
      <c r="J80" s="122"/>
      <c r="K80" s="122"/>
      <c r="L80" s="214"/>
      <c r="S80" s="122"/>
      <c r="T80" s="122"/>
      <c r="U80" s="122"/>
      <c r="V80" s="122"/>
      <c r="W80" s="122"/>
      <c r="X80" s="122"/>
      <c r="Y80" s="122"/>
      <c r="Z80" s="122"/>
      <c r="AA80" s="122"/>
      <c r="AB80" s="122"/>
      <c r="AC80" s="122"/>
      <c r="AD80" s="122"/>
      <c r="AE80" s="122"/>
    </row>
    <row r="81" spans="1:65" s="128" customFormat="1" ht="16.5" customHeight="1" x14ac:dyDescent="0.2">
      <c r="A81" s="122"/>
      <c r="B81" s="123"/>
      <c r="C81" s="122"/>
      <c r="D81" s="122"/>
      <c r="E81" s="153" t="str">
        <f>E9</f>
        <v>D.1.4d - zdravotechnika</v>
      </c>
      <c r="F81" s="215"/>
      <c r="G81" s="215"/>
      <c r="H81" s="215"/>
      <c r="I81" s="122"/>
      <c r="J81" s="122"/>
      <c r="K81" s="122"/>
      <c r="L81" s="214"/>
      <c r="S81" s="122"/>
      <c r="T81" s="122"/>
      <c r="U81" s="122"/>
      <c r="V81" s="122"/>
      <c r="W81" s="122"/>
      <c r="X81" s="122"/>
      <c r="Y81" s="122"/>
      <c r="Z81" s="122"/>
      <c r="AA81" s="122"/>
      <c r="AB81" s="122"/>
      <c r="AC81" s="122"/>
      <c r="AD81" s="122"/>
      <c r="AE81" s="122"/>
    </row>
    <row r="82" spans="1:65" s="128" customFormat="1" ht="6.95" customHeight="1" x14ac:dyDescent="0.2">
      <c r="A82" s="122"/>
      <c r="B82" s="123"/>
      <c r="C82" s="122"/>
      <c r="D82" s="122"/>
      <c r="E82" s="122"/>
      <c r="F82" s="122"/>
      <c r="G82" s="122"/>
      <c r="H82" s="122"/>
      <c r="I82" s="122"/>
      <c r="J82" s="122"/>
      <c r="K82" s="122"/>
      <c r="L82" s="214"/>
      <c r="S82" s="122"/>
      <c r="T82" s="122"/>
      <c r="U82" s="122"/>
      <c r="V82" s="122"/>
      <c r="W82" s="122"/>
      <c r="X82" s="122"/>
      <c r="Y82" s="122"/>
      <c r="Z82" s="122"/>
      <c r="AA82" s="122"/>
      <c r="AB82" s="122"/>
      <c r="AC82" s="122"/>
      <c r="AD82" s="122"/>
      <c r="AE82" s="122"/>
    </row>
    <row r="83" spans="1:65" s="128" customFormat="1" ht="12" customHeight="1" x14ac:dyDescent="0.2">
      <c r="A83" s="122"/>
      <c r="B83" s="123"/>
      <c r="C83" s="118" t="s">
        <v>21</v>
      </c>
      <c r="D83" s="122"/>
      <c r="E83" s="122"/>
      <c r="F83" s="119" t="str">
        <f>F12</f>
        <v xml:space="preserve"> </v>
      </c>
      <c r="G83" s="122"/>
      <c r="H83" s="122"/>
      <c r="I83" s="118" t="s">
        <v>23</v>
      </c>
      <c r="J83" s="216" t="str">
        <f>IF(J12="","",J12)</f>
        <v>21. 7. 2021</v>
      </c>
      <c r="K83" s="122"/>
      <c r="L83" s="214"/>
      <c r="S83" s="122"/>
      <c r="T83" s="122"/>
      <c r="U83" s="122"/>
      <c r="V83" s="122"/>
      <c r="W83" s="122"/>
      <c r="X83" s="122"/>
      <c r="Y83" s="122"/>
      <c r="Z83" s="122"/>
      <c r="AA83" s="122"/>
      <c r="AB83" s="122"/>
      <c r="AC83" s="122"/>
      <c r="AD83" s="122"/>
      <c r="AE83" s="122"/>
    </row>
    <row r="84" spans="1:65" s="128" customFormat="1" ht="6.95" customHeight="1" x14ac:dyDescent="0.2">
      <c r="A84" s="122"/>
      <c r="B84" s="123"/>
      <c r="C84" s="122"/>
      <c r="D84" s="122"/>
      <c r="E84" s="122"/>
      <c r="F84" s="122"/>
      <c r="G84" s="122"/>
      <c r="H84" s="122"/>
      <c r="I84" s="122"/>
      <c r="J84" s="122"/>
      <c r="K84" s="122"/>
      <c r="L84" s="214"/>
      <c r="S84" s="122"/>
      <c r="T84" s="122"/>
      <c r="U84" s="122"/>
      <c r="V84" s="122"/>
      <c r="W84" s="122"/>
      <c r="X84" s="122"/>
      <c r="Y84" s="122"/>
      <c r="Z84" s="122"/>
      <c r="AA84" s="122"/>
      <c r="AB84" s="122"/>
      <c r="AC84" s="122"/>
      <c r="AD84" s="122"/>
      <c r="AE84" s="122"/>
    </row>
    <row r="85" spans="1:65" s="128" customFormat="1" ht="15.2" customHeight="1" x14ac:dyDescent="0.2">
      <c r="A85" s="122"/>
      <c r="B85" s="123"/>
      <c r="C85" s="118" t="s">
        <v>25</v>
      </c>
      <c r="D85" s="122"/>
      <c r="E85" s="122"/>
      <c r="F85" s="119" t="str">
        <f>E15</f>
        <v>Úřad městské části Brno-střed</v>
      </c>
      <c r="G85" s="122"/>
      <c r="H85" s="122"/>
      <c r="I85" s="118" t="s">
        <v>33</v>
      </c>
      <c r="J85" s="233" t="str">
        <f>E21</f>
        <v>Intar a.s.</v>
      </c>
      <c r="K85" s="122"/>
      <c r="L85" s="214"/>
      <c r="S85" s="122"/>
      <c r="T85" s="122"/>
      <c r="U85" s="122"/>
      <c r="V85" s="122"/>
      <c r="W85" s="122"/>
      <c r="X85" s="122"/>
      <c r="Y85" s="122"/>
      <c r="Z85" s="122"/>
      <c r="AA85" s="122"/>
      <c r="AB85" s="122"/>
      <c r="AC85" s="122"/>
      <c r="AD85" s="122"/>
      <c r="AE85" s="122"/>
    </row>
    <row r="86" spans="1:65" s="128" customFormat="1" ht="25.7" customHeight="1" x14ac:dyDescent="0.2">
      <c r="A86" s="122"/>
      <c r="B86" s="123"/>
      <c r="C86" s="118" t="s">
        <v>31</v>
      </c>
      <c r="D86" s="122"/>
      <c r="E86" s="122"/>
      <c r="F86" s="119" t="str">
        <f>IF(E18="","",E18)</f>
        <v>Vyplň údaj</v>
      </c>
      <c r="G86" s="122"/>
      <c r="H86" s="122"/>
      <c r="I86" s="118" t="s">
        <v>38</v>
      </c>
      <c r="J86" s="233" t="str">
        <f>E24</f>
        <v>Bc. Veronika Kalusová</v>
      </c>
      <c r="K86" s="122"/>
      <c r="L86" s="214"/>
      <c r="S86" s="122"/>
      <c r="T86" s="122"/>
      <c r="U86" s="122"/>
      <c r="V86" s="122"/>
      <c r="W86" s="122"/>
      <c r="X86" s="122"/>
      <c r="Y86" s="122"/>
      <c r="Z86" s="122"/>
      <c r="AA86" s="122"/>
      <c r="AB86" s="122"/>
      <c r="AC86" s="122"/>
      <c r="AD86" s="122"/>
      <c r="AE86" s="122"/>
    </row>
    <row r="87" spans="1:65" s="128" customFormat="1" ht="10.35" customHeight="1" x14ac:dyDescent="0.2">
      <c r="A87" s="122"/>
      <c r="B87" s="123"/>
      <c r="C87" s="122"/>
      <c r="D87" s="122"/>
      <c r="E87" s="122"/>
      <c r="F87" s="122"/>
      <c r="G87" s="122"/>
      <c r="H87" s="122"/>
      <c r="I87" s="122"/>
      <c r="J87" s="122"/>
      <c r="K87" s="122"/>
      <c r="L87" s="214"/>
      <c r="S87" s="122"/>
      <c r="T87" s="122"/>
      <c r="U87" s="122"/>
      <c r="V87" s="122"/>
      <c r="W87" s="122"/>
      <c r="X87" s="122"/>
      <c r="Y87" s="122"/>
      <c r="Z87" s="122"/>
      <c r="AA87" s="122"/>
      <c r="AB87" s="122"/>
      <c r="AC87" s="122"/>
      <c r="AD87" s="122"/>
      <c r="AE87" s="122"/>
    </row>
    <row r="88" spans="1:65" s="253" customFormat="1" ht="29.25" customHeight="1" x14ac:dyDescent="0.2">
      <c r="A88" s="247"/>
      <c r="B88" s="248"/>
      <c r="C88" s="249" t="s">
        <v>118</v>
      </c>
      <c r="D88" s="250" t="s">
        <v>61</v>
      </c>
      <c r="E88" s="250" t="s">
        <v>57</v>
      </c>
      <c r="F88" s="250" t="s">
        <v>58</v>
      </c>
      <c r="G88" s="250" t="s">
        <v>119</v>
      </c>
      <c r="H88" s="250" t="s">
        <v>120</v>
      </c>
      <c r="I88" s="250" t="s">
        <v>121</v>
      </c>
      <c r="J88" s="250" t="s">
        <v>100</v>
      </c>
      <c r="K88" s="251" t="s">
        <v>122</v>
      </c>
      <c r="L88" s="252"/>
      <c r="M88" s="173" t="s">
        <v>3</v>
      </c>
      <c r="N88" s="174" t="s">
        <v>46</v>
      </c>
      <c r="O88" s="174" t="s">
        <v>123</v>
      </c>
      <c r="P88" s="174" t="s">
        <v>124</v>
      </c>
      <c r="Q88" s="174" t="s">
        <v>125</v>
      </c>
      <c r="R88" s="174" t="s">
        <v>126</v>
      </c>
      <c r="S88" s="174" t="s">
        <v>127</v>
      </c>
      <c r="T88" s="175" t="s">
        <v>128</v>
      </c>
      <c r="U88" s="247"/>
      <c r="V88" s="247"/>
      <c r="W88" s="247"/>
      <c r="X88" s="247"/>
      <c r="Y88" s="247"/>
      <c r="Z88" s="247"/>
      <c r="AA88" s="247"/>
      <c r="AB88" s="247"/>
      <c r="AC88" s="247"/>
      <c r="AD88" s="247"/>
      <c r="AE88" s="247"/>
    </row>
    <row r="89" spans="1:65" s="128" customFormat="1" ht="22.9" customHeight="1" x14ac:dyDescent="0.25">
      <c r="A89" s="122"/>
      <c r="B89" s="123"/>
      <c r="C89" s="181" t="s">
        <v>129</v>
      </c>
      <c r="D89" s="122"/>
      <c r="E89" s="122"/>
      <c r="F89" s="122"/>
      <c r="G89" s="122"/>
      <c r="H89" s="122"/>
      <c r="I89" s="122"/>
      <c r="J89" s="254">
        <f>BK89</f>
        <v>0</v>
      </c>
      <c r="K89" s="122"/>
      <c r="L89" s="123"/>
      <c r="M89" s="176"/>
      <c r="N89" s="161"/>
      <c r="O89" s="177"/>
      <c r="P89" s="255">
        <f>P90+P109</f>
        <v>0</v>
      </c>
      <c r="Q89" s="177"/>
      <c r="R89" s="255">
        <f>R90+R109</f>
        <v>0</v>
      </c>
      <c r="S89" s="177"/>
      <c r="T89" s="256">
        <f>T90+T109</f>
        <v>0</v>
      </c>
      <c r="U89" s="122"/>
      <c r="V89" s="122"/>
      <c r="W89" s="122"/>
      <c r="X89" s="122"/>
      <c r="Y89" s="122"/>
      <c r="Z89" s="122"/>
      <c r="AA89" s="122"/>
      <c r="AB89" s="122"/>
      <c r="AC89" s="122"/>
      <c r="AD89" s="122"/>
      <c r="AE89" s="122"/>
      <c r="AT89" s="105" t="s">
        <v>75</v>
      </c>
      <c r="AU89" s="105" t="s">
        <v>101</v>
      </c>
      <c r="BK89" s="257">
        <f>BK90+BK109</f>
        <v>0</v>
      </c>
    </row>
    <row r="90" spans="1:65" s="258" customFormat="1" ht="25.9" customHeight="1" x14ac:dyDescent="0.2">
      <c r="B90" s="259"/>
      <c r="D90" s="260" t="s">
        <v>75</v>
      </c>
      <c r="E90" s="261" t="s">
        <v>130</v>
      </c>
      <c r="F90" s="261" t="s">
        <v>131</v>
      </c>
      <c r="J90" s="262">
        <f>BK90</f>
        <v>0</v>
      </c>
      <c r="L90" s="259"/>
      <c r="M90" s="263"/>
      <c r="N90" s="264"/>
      <c r="O90" s="264"/>
      <c r="P90" s="265">
        <f>P91+P96+P101+P106</f>
        <v>0</v>
      </c>
      <c r="Q90" s="264"/>
      <c r="R90" s="265">
        <f>R91+R96+R101+R106</f>
        <v>0</v>
      </c>
      <c r="S90" s="264"/>
      <c r="T90" s="266">
        <f>T91+T96+T101+T106</f>
        <v>0</v>
      </c>
      <c r="AR90" s="260" t="s">
        <v>84</v>
      </c>
      <c r="AT90" s="267" t="s">
        <v>75</v>
      </c>
      <c r="AU90" s="267" t="s">
        <v>76</v>
      </c>
      <c r="AY90" s="260" t="s">
        <v>132</v>
      </c>
      <c r="BK90" s="268">
        <f>BK91+BK96+BK101+BK106</f>
        <v>0</v>
      </c>
    </row>
    <row r="91" spans="1:65" s="258" customFormat="1" ht="22.9" customHeight="1" x14ac:dyDescent="0.2">
      <c r="B91" s="259"/>
      <c r="D91" s="260" t="s">
        <v>75</v>
      </c>
      <c r="E91" s="269" t="s">
        <v>133</v>
      </c>
      <c r="F91" s="269" t="s">
        <v>134</v>
      </c>
      <c r="J91" s="270">
        <f>BK91</f>
        <v>0</v>
      </c>
      <c r="L91" s="259"/>
      <c r="M91" s="263"/>
      <c r="N91" s="264"/>
      <c r="O91" s="264"/>
      <c r="P91" s="265">
        <f>SUM(P92:P95)</f>
        <v>0</v>
      </c>
      <c r="Q91" s="264"/>
      <c r="R91" s="265">
        <f>SUM(R92:R95)</f>
        <v>0</v>
      </c>
      <c r="S91" s="264"/>
      <c r="T91" s="266">
        <f>SUM(T92:T95)</f>
        <v>0</v>
      </c>
      <c r="AR91" s="260" t="s">
        <v>84</v>
      </c>
      <c r="AT91" s="267" t="s">
        <v>75</v>
      </c>
      <c r="AU91" s="267" t="s">
        <v>84</v>
      </c>
      <c r="AY91" s="260" t="s">
        <v>132</v>
      </c>
      <c r="BK91" s="268">
        <f>SUM(BK92:BK95)</f>
        <v>0</v>
      </c>
    </row>
    <row r="92" spans="1:65" s="128" customFormat="1" ht="16.5" customHeight="1" x14ac:dyDescent="0.2">
      <c r="A92" s="122"/>
      <c r="B92" s="123"/>
      <c r="C92" s="271" t="s">
        <v>141</v>
      </c>
      <c r="D92" s="271" t="s">
        <v>135</v>
      </c>
      <c r="E92" s="272" t="s">
        <v>674</v>
      </c>
      <c r="F92" s="273" t="s">
        <v>675</v>
      </c>
      <c r="G92" s="274" t="s">
        <v>138</v>
      </c>
      <c r="H92" s="275">
        <v>8</v>
      </c>
      <c r="I92" s="5"/>
      <c r="J92" s="276">
        <f>ROUND(I92*H92,2)</f>
        <v>0</v>
      </c>
      <c r="K92" s="273" t="s">
        <v>139</v>
      </c>
      <c r="L92" s="123"/>
      <c r="M92" s="277" t="s">
        <v>3</v>
      </c>
      <c r="N92" s="278" t="s">
        <v>48</v>
      </c>
      <c r="O92" s="165"/>
      <c r="P92" s="279">
        <f>O92*H92</f>
        <v>0</v>
      </c>
      <c r="Q92" s="279">
        <v>0</v>
      </c>
      <c r="R92" s="279">
        <f>Q92*H92</f>
        <v>0</v>
      </c>
      <c r="S92" s="279">
        <v>0</v>
      </c>
      <c r="T92" s="280">
        <f>S92*H92</f>
        <v>0</v>
      </c>
      <c r="U92" s="122"/>
      <c r="V92" s="122"/>
      <c r="W92" s="122"/>
      <c r="X92" s="122"/>
      <c r="Y92" s="122"/>
      <c r="Z92" s="122"/>
      <c r="AA92" s="122"/>
      <c r="AB92" s="122"/>
      <c r="AC92" s="122"/>
      <c r="AD92" s="122"/>
      <c r="AE92" s="122"/>
      <c r="AR92" s="281" t="s">
        <v>140</v>
      </c>
      <c r="AT92" s="281" t="s">
        <v>135</v>
      </c>
      <c r="AU92" s="281" t="s">
        <v>141</v>
      </c>
      <c r="AY92" s="105" t="s">
        <v>132</v>
      </c>
      <c r="BE92" s="282">
        <f>IF(N92="základní",J92,0)</f>
        <v>0</v>
      </c>
      <c r="BF92" s="282">
        <f>IF(N92="snížená",J92,0)</f>
        <v>0</v>
      </c>
      <c r="BG92" s="282">
        <f>IF(N92="zákl. přenesená",J92,0)</f>
        <v>0</v>
      </c>
      <c r="BH92" s="282">
        <f>IF(N92="sníž. přenesená",J92,0)</f>
        <v>0</v>
      </c>
      <c r="BI92" s="282">
        <f>IF(N92="nulová",J92,0)</f>
        <v>0</v>
      </c>
      <c r="BJ92" s="105" t="s">
        <v>141</v>
      </c>
      <c r="BK92" s="282">
        <f>ROUND(I92*H92,2)</f>
        <v>0</v>
      </c>
      <c r="BL92" s="105" t="s">
        <v>140</v>
      </c>
      <c r="BM92" s="281" t="s">
        <v>141</v>
      </c>
    </row>
    <row r="93" spans="1:65" s="128" customFormat="1" ht="11.25" x14ac:dyDescent="0.2">
      <c r="A93" s="122"/>
      <c r="B93" s="123"/>
      <c r="C93" s="122"/>
      <c r="D93" s="283" t="s">
        <v>143</v>
      </c>
      <c r="E93" s="122"/>
      <c r="F93" s="284" t="s">
        <v>676</v>
      </c>
      <c r="G93" s="122"/>
      <c r="H93" s="122"/>
      <c r="I93" s="122"/>
      <c r="J93" s="122"/>
      <c r="K93" s="122"/>
      <c r="L93" s="123"/>
      <c r="M93" s="285"/>
      <c r="N93" s="286"/>
      <c r="O93" s="165"/>
      <c r="P93" s="165"/>
      <c r="Q93" s="165"/>
      <c r="R93" s="165"/>
      <c r="S93" s="165"/>
      <c r="T93" s="166"/>
      <c r="U93" s="122"/>
      <c r="V93" s="122"/>
      <c r="W93" s="122"/>
      <c r="X93" s="122"/>
      <c r="Y93" s="122"/>
      <c r="Z93" s="122"/>
      <c r="AA93" s="122"/>
      <c r="AB93" s="122"/>
      <c r="AC93" s="122"/>
      <c r="AD93" s="122"/>
      <c r="AE93" s="122"/>
      <c r="AT93" s="105" t="s">
        <v>143</v>
      </c>
      <c r="AU93" s="105" t="s">
        <v>141</v>
      </c>
    </row>
    <row r="94" spans="1:65" s="287" customFormat="1" ht="11.25" x14ac:dyDescent="0.2">
      <c r="B94" s="288"/>
      <c r="D94" s="289" t="s">
        <v>149</v>
      </c>
      <c r="E94" s="290" t="s">
        <v>3</v>
      </c>
      <c r="F94" s="291" t="s">
        <v>677</v>
      </c>
      <c r="H94" s="292">
        <v>8</v>
      </c>
      <c r="L94" s="288"/>
      <c r="M94" s="293"/>
      <c r="N94" s="294"/>
      <c r="O94" s="294"/>
      <c r="P94" s="294"/>
      <c r="Q94" s="294"/>
      <c r="R94" s="294"/>
      <c r="S94" s="294"/>
      <c r="T94" s="295"/>
      <c r="AT94" s="290" t="s">
        <v>149</v>
      </c>
      <c r="AU94" s="290" t="s">
        <v>141</v>
      </c>
      <c r="AV94" s="287" t="s">
        <v>141</v>
      </c>
      <c r="AW94" s="287" t="s">
        <v>37</v>
      </c>
      <c r="AX94" s="287" t="s">
        <v>76</v>
      </c>
      <c r="AY94" s="290" t="s">
        <v>132</v>
      </c>
    </row>
    <row r="95" spans="1:65" s="296" customFormat="1" ht="11.25" x14ac:dyDescent="0.2">
      <c r="B95" s="297"/>
      <c r="D95" s="289" t="s">
        <v>149</v>
      </c>
      <c r="E95" s="298" t="s">
        <v>3</v>
      </c>
      <c r="F95" s="299" t="s">
        <v>155</v>
      </c>
      <c r="H95" s="300">
        <v>8</v>
      </c>
      <c r="L95" s="297"/>
      <c r="M95" s="301"/>
      <c r="N95" s="302"/>
      <c r="O95" s="302"/>
      <c r="P95" s="302"/>
      <c r="Q95" s="302"/>
      <c r="R95" s="302"/>
      <c r="S95" s="302"/>
      <c r="T95" s="303"/>
      <c r="AT95" s="298" t="s">
        <v>149</v>
      </c>
      <c r="AU95" s="298" t="s">
        <v>141</v>
      </c>
      <c r="AV95" s="296" t="s">
        <v>140</v>
      </c>
      <c r="AW95" s="296" t="s">
        <v>37</v>
      </c>
      <c r="AX95" s="296" t="s">
        <v>84</v>
      </c>
      <c r="AY95" s="298" t="s">
        <v>132</v>
      </c>
    </row>
    <row r="96" spans="1:65" s="258" customFormat="1" ht="22.9" customHeight="1" x14ac:dyDescent="0.2">
      <c r="B96" s="259"/>
      <c r="D96" s="260" t="s">
        <v>75</v>
      </c>
      <c r="E96" s="269" t="s">
        <v>183</v>
      </c>
      <c r="F96" s="269" t="s">
        <v>184</v>
      </c>
      <c r="J96" s="270">
        <f>BK96</f>
        <v>0</v>
      </c>
      <c r="L96" s="259"/>
      <c r="M96" s="263"/>
      <c r="N96" s="264"/>
      <c r="O96" s="264"/>
      <c r="P96" s="265">
        <f>SUM(P97:P100)</f>
        <v>0</v>
      </c>
      <c r="Q96" s="264"/>
      <c r="R96" s="265">
        <f>SUM(R97:R100)</f>
        <v>0</v>
      </c>
      <c r="S96" s="264"/>
      <c r="T96" s="266">
        <f>SUM(T97:T100)</f>
        <v>0</v>
      </c>
      <c r="AR96" s="260" t="s">
        <v>84</v>
      </c>
      <c r="AT96" s="267" t="s">
        <v>75</v>
      </c>
      <c r="AU96" s="267" t="s">
        <v>84</v>
      </c>
      <c r="AY96" s="260" t="s">
        <v>132</v>
      </c>
      <c r="BK96" s="268">
        <f>SUM(BK97:BK100)</f>
        <v>0</v>
      </c>
    </row>
    <row r="97" spans="1:65" s="128" customFormat="1" ht="21.75" customHeight="1" x14ac:dyDescent="0.2">
      <c r="A97" s="122"/>
      <c r="B97" s="123"/>
      <c r="C97" s="271" t="s">
        <v>156</v>
      </c>
      <c r="D97" s="271" t="s">
        <v>135</v>
      </c>
      <c r="E97" s="272" t="s">
        <v>678</v>
      </c>
      <c r="F97" s="273" t="s">
        <v>679</v>
      </c>
      <c r="G97" s="274" t="s">
        <v>178</v>
      </c>
      <c r="H97" s="275">
        <v>20</v>
      </c>
      <c r="I97" s="5"/>
      <c r="J97" s="276">
        <f>ROUND(I97*H97,2)</f>
        <v>0</v>
      </c>
      <c r="K97" s="273" t="s">
        <v>139</v>
      </c>
      <c r="L97" s="123"/>
      <c r="M97" s="277" t="s">
        <v>3</v>
      </c>
      <c r="N97" s="278" t="s">
        <v>48</v>
      </c>
      <c r="O97" s="165"/>
      <c r="P97" s="279">
        <f>O97*H97</f>
        <v>0</v>
      </c>
      <c r="Q97" s="279">
        <v>0</v>
      </c>
      <c r="R97" s="279">
        <f>Q97*H97</f>
        <v>0</v>
      </c>
      <c r="S97" s="279">
        <v>0</v>
      </c>
      <c r="T97" s="280">
        <f>S97*H97</f>
        <v>0</v>
      </c>
      <c r="U97" s="122"/>
      <c r="V97" s="122"/>
      <c r="W97" s="122"/>
      <c r="X97" s="122"/>
      <c r="Y97" s="122"/>
      <c r="Z97" s="122"/>
      <c r="AA97" s="122"/>
      <c r="AB97" s="122"/>
      <c r="AC97" s="122"/>
      <c r="AD97" s="122"/>
      <c r="AE97" s="122"/>
      <c r="AR97" s="281" t="s">
        <v>140</v>
      </c>
      <c r="AT97" s="281" t="s">
        <v>135</v>
      </c>
      <c r="AU97" s="281" t="s">
        <v>141</v>
      </c>
      <c r="AY97" s="105" t="s">
        <v>132</v>
      </c>
      <c r="BE97" s="282">
        <f>IF(N97="základní",J97,0)</f>
        <v>0</v>
      </c>
      <c r="BF97" s="282">
        <f>IF(N97="snížená",J97,0)</f>
        <v>0</v>
      </c>
      <c r="BG97" s="282">
        <f>IF(N97="zákl. přenesená",J97,0)</f>
        <v>0</v>
      </c>
      <c r="BH97" s="282">
        <f>IF(N97="sníž. přenesená",J97,0)</f>
        <v>0</v>
      </c>
      <c r="BI97" s="282">
        <f>IF(N97="nulová",J97,0)</f>
        <v>0</v>
      </c>
      <c r="BJ97" s="105" t="s">
        <v>141</v>
      </c>
      <c r="BK97" s="282">
        <f>ROUND(I97*H97,2)</f>
        <v>0</v>
      </c>
      <c r="BL97" s="105" t="s">
        <v>140</v>
      </c>
      <c r="BM97" s="281" t="s">
        <v>140</v>
      </c>
    </row>
    <row r="98" spans="1:65" s="128" customFormat="1" ht="11.25" x14ac:dyDescent="0.2">
      <c r="A98" s="122"/>
      <c r="B98" s="123"/>
      <c r="C98" s="122"/>
      <c r="D98" s="283" t="s">
        <v>143</v>
      </c>
      <c r="E98" s="122"/>
      <c r="F98" s="284" t="s">
        <v>680</v>
      </c>
      <c r="G98" s="122"/>
      <c r="H98" s="122"/>
      <c r="I98" s="122"/>
      <c r="J98" s="122"/>
      <c r="K98" s="122"/>
      <c r="L98" s="123"/>
      <c r="M98" s="285"/>
      <c r="N98" s="286"/>
      <c r="O98" s="165"/>
      <c r="P98" s="165"/>
      <c r="Q98" s="165"/>
      <c r="R98" s="165"/>
      <c r="S98" s="165"/>
      <c r="T98" s="166"/>
      <c r="U98" s="122"/>
      <c r="V98" s="122"/>
      <c r="W98" s="122"/>
      <c r="X98" s="122"/>
      <c r="Y98" s="122"/>
      <c r="Z98" s="122"/>
      <c r="AA98" s="122"/>
      <c r="AB98" s="122"/>
      <c r="AC98" s="122"/>
      <c r="AD98" s="122"/>
      <c r="AE98" s="122"/>
      <c r="AT98" s="105" t="s">
        <v>143</v>
      </c>
      <c r="AU98" s="105" t="s">
        <v>141</v>
      </c>
    </row>
    <row r="99" spans="1:65" s="128" customFormat="1" ht="24.2" customHeight="1" x14ac:dyDescent="0.2">
      <c r="A99" s="122"/>
      <c r="B99" s="123"/>
      <c r="C99" s="271" t="s">
        <v>140</v>
      </c>
      <c r="D99" s="271" t="s">
        <v>135</v>
      </c>
      <c r="E99" s="272" t="s">
        <v>681</v>
      </c>
      <c r="F99" s="273" t="s">
        <v>682</v>
      </c>
      <c r="G99" s="274" t="s">
        <v>178</v>
      </c>
      <c r="H99" s="275">
        <v>20</v>
      </c>
      <c r="I99" s="5"/>
      <c r="J99" s="276">
        <f>ROUND(I99*H99,2)</f>
        <v>0</v>
      </c>
      <c r="K99" s="273" t="s">
        <v>139</v>
      </c>
      <c r="L99" s="123"/>
      <c r="M99" s="277" t="s">
        <v>3</v>
      </c>
      <c r="N99" s="278" t="s">
        <v>48</v>
      </c>
      <c r="O99" s="165"/>
      <c r="P99" s="279">
        <f>O99*H99</f>
        <v>0</v>
      </c>
      <c r="Q99" s="279">
        <v>0</v>
      </c>
      <c r="R99" s="279">
        <f>Q99*H99</f>
        <v>0</v>
      </c>
      <c r="S99" s="279">
        <v>0</v>
      </c>
      <c r="T99" s="280">
        <f>S99*H99</f>
        <v>0</v>
      </c>
      <c r="U99" s="122"/>
      <c r="V99" s="122"/>
      <c r="W99" s="122"/>
      <c r="X99" s="122"/>
      <c r="Y99" s="122"/>
      <c r="Z99" s="122"/>
      <c r="AA99" s="122"/>
      <c r="AB99" s="122"/>
      <c r="AC99" s="122"/>
      <c r="AD99" s="122"/>
      <c r="AE99" s="122"/>
      <c r="AR99" s="281" t="s">
        <v>140</v>
      </c>
      <c r="AT99" s="281" t="s">
        <v>135</v>
      </c>
      <c r="AU99" s="281" t="s">
        <v>141</v>
      </c>
      <c r="AY99" s="105" t="s">
        <v>132</v>
      </c>
      <c r="BE99" s="282">
        <f>IF(N99="základní",J99,0)</f>
        <v>0</v>
      </c>
      <c r="BF99" s="282">
        <f>IF(N99="snížená",J99,0)</f>
        <v>0</v>
      </c>
      <c r="BG99" s="282">
        <f>IF(N99="zákl. přenesená",J99,0)</f>
        <v>0</v>
      </c>
      <c r="BH99" s="282">
        <f>IF(N99="sníž. přenesená",J99,0)</f>
        <v>0</v>
      </c>
      <c r="BI99" s="282">
        <f>IF(N99="nulová",J99,0)</f>
        <v>0</v>
      </c>
      <c r="BJ99" s="105" t="s">
        <v>141</v>
      </c>
      <c r="BK99" s="282">
        <f>ROUND(I99*H99,2)</f>
        <v>0</v>
      </c>
      <c r="BL99" s="105" t="s">
        <v>140</v>
      </c>
      <c r="BM99" s="281" t="s">
        <v>133</v>
      </c>
    </row>
    <row r="100" spans="1:65" s="128" customFormat="1" ht="11.25" x14ac:dyDescent="0.2">
      <c r="A100" s="122"/>
      <c r="B100" s="123"/>
      <c r="C100" s="122"/>
      <c r="D100" s="283" t="s">
        <v>143</v>
      </c>
      <c r="E100" s="122"/>
      <c r="F100" s="284" t="s">
        <v>683</v>
      </c>
      <c r="G100" s="122"/>
      <c r="H100" s="122"/>
      <c r="I100" s="122"/>
      <c r="J100" s="122"/>
      <c r="K100" s="122"/>
      <c r="L100" s="123"/>
      <c r="M100" s="285"/>
      <c r="N100" s="286"/>
      <c r="O100" s="165"/>
      <c r="P100" s="165"/>
      <c r="Q100" s="165"/>
      <c r="R100" s="165"/>
      <c r="S100" s="165"/>
      <c r="T100" s="166"/>
      <c r="U100" s="122"/>
      <c r="V100" s="122"/>
      <c r="W100" s="122"/>
      <c r="X100" s="122"/>
      <c r="Y100" s="122"/>
      <c r="Z100" s="122"/>
      <c r="AA100" s="122"/>
      <c r="AB100" s="122"/>
      <c r="AC100" s="122"/>
      <c r="AD100" s="122"/>
      <c r="AE100" s="122"/>
      <c r="AT100" s="105" t="s">
        <v>143</v>
      </c>
      <c r="AU100" s="105" t="s">
        <v>141</v>
      </c>
    </row>
    <row r="101" spans="1:65" s="258" customFormat="1" ht="22.9" customHeight="1" x14ac:dyDescent="0.2">
      <c r="B101" s="259"/>
      <c r="D101" s="260" t="s">
        <v>75</v>
      </c>
      <c r="E101" s="269" t="s">
        <v>204</v>
      </c>
      <c r="F101" s="269" t="s">
        <v>205</v>
      </c>
      <c r="J101" s="270">
        <f>BK101</f>
        <v>0</v>
      </c>
      <c r="L101" s="259"/>
      <c r="M101" s="263"/>
      <c r="N101" s="264"/>
      <c r="O101" s="264"/>
      <c r="P101" s="265">
        <f>SUM(P102:P105)</f>
        <v>0</v>
      </c>
      <c r="Q101" s="264"/>
      <c r="R101" s="265">
        <f>SUM(R102:R105)</f>
        <v>0</v>
      </c>
      <c r="S101" s="264"/>
      <c r="T101" s="266">
        <f>SUM(T102:T105)</f>
        <v>0</v>
      </c>
      <c r="AR101" s="260" t="s">
        <v>84</v>
      </c>
      <c r="AT101" s="267" t="s">
        <v>75</v>
      </c>
      <c r="AU101" s="267" t="s">
        <v>84</v>
      </c>
      <c r="AY101" s="260" t="s">
        <v>132</v>
      </c>
      <c r="BK101" s="268">
        <f>SUM(BK102:BK105)</f>
        <v>0</v>
      </c>
    </row>
    <row r="102" spans="1:65" s="128" customFormat="1" ht="21.75" customHeight="1" x14ac:dyDescent="0.2">
      <c r="A102" s="122"/>
      <c r="B102" s="123"/>
      <c r="C102" s="271" t="s">
        <v>459</v>
      </c>
      <c r="D102" s="271" t="s">
        <v>135</v>
      </c>
      <c r="E102" s="272" t="s">
        <v>213</v>
      </c>
      <c r="F102" s="273" t="s">
        <v>214</v>
      </c>
      <c r="G102" s="274" t="s">
        <v>209</v>
      </c>
      <c r="H102" s="275">
        <v>1.569</v>
      </c>
      <c r="I102" s="5"/>
      <c r="J102" s="276">
        <f>ROUND(I102*H102,2)</f>
        <v>0</v>
      </c>
      <c r="K102" s="273" t="s">
        <v>139</v>
      </c>
      <c r="L102" s="123"/>
      <c r="M102" s="277" t="s">
        <v>3</v>
      </c>
      <c r="N102" s="278" t="s">
        <v>48</v>
      </c>
      <c r="O102" s="165"/>
      <c r="P102" s="279">
        <f>O102*H102</f>
        <v>0</v>
      </c>
      <c r="Q102" s="279">
        <v>0</v>
      </c>
      <c r="R102" s="279">
        <f>Q102*H102</f>
        <v>0</v>
      </c>
      <c r="S102" s="279">
        <v>0</v>
      </c>
      <c r="T102" s="280">
        <f>S102*H102</f>
        <v>0</v>
      </c>
      <c r="U102" s="122"/>
      <c r="V102" s="122"/>
      <c r="W102" s="122"/>
      <c r="X102" s="122"/>
      <c r="Y102" s="122"/>
      <c r="Z102" s="122"/>
      <c r="AA102" s="122"/>
      <c r="AB102" s="122"/>
      <c r="AC102" s="122"/>
      <c r="AD102" s="122"/>
      <c r="AE102" s="122"/>
      <c r="AR102" s="281" t="s">
        <v>140</v>
      </c>
      <c r="AT102" s="281" t="s">
        <v>135</v>
      </c>
      <c r="AU102" s="281" t="s">
        <v>141</v>
      </c>
      <c r="AY102" s="105" t="s">
        <v>132</v>
      </c>
      <c r="BE102" s="282">
        <f>IF(N102="základní",J102,0)</f>
        <v>0</v>
      </c>
      <c r="BF102" s="282">
        <f>IF(N102="snížená",J102,0)</f>
        <v>0</v>
      </c>
      <c r="BG102" s="282">
        <f>IF(N102="zákl. přenesená",J102,0)</f>
        <v>0</v>
      </c>
      <c r="BH102" s="282">
        <f>IF(N102="sníž. přenesená",J102,0)</f>
        <v>0</v>
      </c>
      <c r="BI102" s="282">
        <f>IF(N102="nulová",J102,0)</f>
        <v>0</v>
      </c>
      <c r="BJ102" s="105" t="s">
        <v>141</v>
      </c>
      <c r="BK102" s="282">
        <f>ROUND(I102*H102,2)</f>
        <v>0</v>
      </c>
      <c r="BL102" s="105" t="s">
        <v>140</v>
      </c>
      <c r="BM102" s="281" t="s">
        <v>192</v>
      </c>
    </row>
    <row r="103" spans="1:65" s="128" customFormat="1" ht="11.25" x14ac:dyDescent="0.2">
      <c r="A103" s="122"/>
      <c r="B103" s="123"/>
      <c r="C103" s="122"/>
      <c r="D103" s="283" t="s">
        <v>143</v>
      </c>
      <c r="E103" s="122"/>
      <c r="F103" s="284" t="s">
        <v>216</v>
      </c>
      <c r="G103" s="122"/>
      <c r="H103" s="122"/>
      <c r="I103" s="122"/>
      <c r="J103" s="122"/>
      <c r="K103" s="122"/>
      <c r="L103" s="123"/>
      <c r="M103" s="285"/>
      <c r="N103" s="286"/>
      <c r="O103" s="165"/>
      <c r="P103" s="165"/>
      <c r="Q103" s="165"/>
      <c r="R103" s="165"/>
      <c r="S103" s="165"/>
      <c r="T103" s="166"/>
      <c r="U103" s="122"/>
      <c r="V103" s="122"/>
      <c r="W103" s="122"/>
      <c r="X103" s="122"/>
      <c r="Y103" s="122"/>
      <c r="Z103" s="122"/>
      <c r="AA103" s="122"/>
      <c r="AB103" s="122"/>
      <c r="AC103" s="122"/>
      <c r="AD103" s="122"/>
      <c r="AE103" s="122"/>
      <c r="AT103" s="105" t="s">
        <v>143</v>
      </c>
      <c r="AU103" s="105" t="s">
        <v>141</v>
      </c>
    </row>
    <row r="104" spans="1:65" s="128" customFormat="1" ht="24.2" customHeight="1" x14ac:dyDescent="0.2">
      <c r="A104" s="122"/>
      <c r="B104" s="123"/>
      <c r="C104" s="271" t="s">
        <v>465</v>
      </c>
      <c r="D104" s="271" t="s">
        <v>135</v>
      </c>
      <c r="E104" s="272" t="s">
        <v>218</v>
      </c>
      <c r="F104" s="273" t="s">
        <v>219</v>
      </c>
      <c r="G104" s="274" t="s">
        <v>209</v>
      </c>
      <c r="H104" s="275">
        <v>1.569</v>
      </c>
      <c r="I104" s="5"/>
      <c r="J104" s="276">
        <f>ROUND(I104*H104,2)</f>
        <v>0</v>
      </c>
      <c r="K104" s="273" t="s">
        <v>139</v>
      </c>
      <c r="L104" s="123"/>
      <c r="M104" s="277" t="s">
        <v>3</v>
      </c>
      <c r="N104" s="278" t="s">
        <v>48</v>
      </c>
      <c r="O104" s="165"/>
      <c r="P104" s="279">
        <f>O104*H104</f>
        <v>0</v>
      </c>
      <c r="Q104" s="279">
        <v>0</v>
      </c>
      <c r="R104" s="279">
        <f>Q104*H104</f>
        <v>0</v>
      </c>
      <c r="S104" s="279">
        <v>0</v>
      </c>
      <c r="T104" s="280">
        <f>S104*H104</f>
        <v>0</v>
      </c>
      <c r="U104" s="122"/>
      <c r="V104" s="122"/>
      <c r="W104" s="122"/>
      <c r="X104" s="122"/>
      <c r="Y104" s="122"/>
      <c r="Z104" s="122"/>
      <c r="AA104" s="122"/>
      <c r="AB104" s="122"/>
      <c r="AC104" s="122"/>
      <c r="AD104" s="122"/>
      <c r="AE104" s="122"/>
      <c r="AR104" s="281" t="s">
        <v>140</v>
      </c>
      <c r="AT104" s="281" t="s">
        <v>135</v>
      </c>
      <c r="AU104" s="281" t="s">
        <v>141</v>
      </c>
      <c r="AY104" s="105" t="s">
        <v>132</v>
      </c>
      <c r="BE104" s="282">
        <f>IF(N104="základní",J104,0)</f>
        <v>0</v>
      </c>
      <c r="BF104" s="282">
        <f>IF(N104="snížená",J104,0)</f>
        <v>0</v>
      </c>
      <c r="BG104" s="282">
        <f>IF(N104="zákl. přenesená",J104,0)</f>
        <v>0</v>
      </c>
      <c r="BH104" s="282">
        <f>IF(N104="sníž. přenesená",J104,0)</f>
        <v>0</v>
      </c>
      <c r="BI104" s="282">
        <f>IF(N104="nulová",J104,0)</f>
        <v>0</v>
      </c>
      <c r="BJ104" s="105" t="s">
        <v>141</v>
      </c>
      <c r="BK104" s="282">
        <f>ROUND(I104*H104,2)</f>
        <v>0</v>
      </c>
      <c r="BL104" s="105" t="s">
        <v>140</v>
      </c>
      <c r="BM104" s="281" t="s">
        <v>206</v>
      </c>
    </row>
    <row r="105" spans="1:65" s="128" customFormat="1" ht="11.25" x14ac:dyDescent="0.2">
      <c r="A105" s="122"/>
      <c r="B105" s="123"/>
      <c r="C105" s="122"/>
      <c r="D105" s="283" t="s">
        <v>143</v>
      </c>
      <c r="E105" s="122"/>
      <c r="F105" s="284" t="s">
        <v>221</v>
      </c>
      <c r="G105" s="122"/>
      <c r="H105" s="122"/>
      <c r="I105" s="122"/>
      <c r="J105" s="122"/>
      <c r="K105" s="122"/>
      <c r="L105" s="123"/>
      <c r="M105" s="285"/>
      <c r="N105" s="286"/>
      <c r="O105" s="165"/>
      <c r="P105" s="165"/>
      <c r="Q105" s="165"/>
      <c r="R105" s="165"/>
      <c r="S105" s="165"/>
      <c r="T105" s="166"/>
      <c r="U105" s="122"/>
      <c r="V105" s="122"/>
      <c r="W105" s="122"/>
      <c r="X105" s="122"/>
      <c r="Y105" s="122"/>
      <c r="Z105" s="122"/>
      <c r="AA105" s="122"/>
      <c r="AB105" s="122"/>
      <c r="AC105" s="122"/>
      <c r="AD105" s="122"/>
      <c r="AE105" s="122"/>
      <c r="AT105" s="105" t="s">
        <v>143</v>
      </c>
      <c r="AU105" s="105" t="s">
        <v>141</v>
      </c>
    </row>
    <row r="106" spans="1:65" s="258" customFormat="1" ht="22.9" customHeight="1" x14ac:dyDescent="0.2">
      <c r="B106" s="259"/>
      <c r="D106" s="260" t="s">
        <v>75</v>
      </c>
      <c r="E106" s="269" t="s">
        <v>228</v>
      </c>
      <c r="F106" s="269" t="s">
        <v>229</v>
      </c>
      <c r="J106" s="270">
        <f>BK106</f>
        <v>0</v>
      </c>
      <c r="L106" s="259"/>
      <c r="M106" s="263"/>
      <c r="N106" s="264"/>
      <c r="O106" s="264"/>
      <c r="P106" s="265">
        <f>SUM(P107:P108)</f>
        <v>0</v>
      </c>
      <c r="Q106" s="264"/>
      <c r="R106" s="265">
        <f>SUM(R107:R108)</f>
        <v>0</v>
      </c>
      <c r="S106" s="264"/>
      <c r="T106" s="266">
        <f>SUM(T107:T108)</f>
        <v>0</v>
      </c>
      <c r="AR106" s="260" t="s">
        <v>84</v>
      </c>
      <c r="AT106" s="267" t="s">
        <v>75</v>
      </c>
      <c r="AU106" s="267" t="s">
        <v>84</v>
      </c>
      <c r="AY106" s="260" t="s">
        <v>132</v>
      </c>
      <c r="BK106" s="268">
        <f>SUM(BK107:BK108)</f>
        <v>0</v>
      </c>
    </row>
    <row r="107" spans="1:65" s="128" customFormat="1" ht="24.2" customHeight="1" x14ac:dyDescent="0.2">
      <c r="A107" s="122"/>
      <c r="B107" s="123"/>
      <c r="C107" s="271" t="s">
        <v>483</v>
      </c>
      <c r="D107" s="271" t="s">
        <v>135</v>
      </c>
      <c r="E107" s="272" t="s">
        <v>684</v>
      </c>
      <c r="F107" s="273" t="s">
        <v>685</v>
      </c>
      <c r="G107" s="274" t="s">
        <v>209</v>
      </c>
      <c r="H107" s="275">
        <v>0.32</v>
      </c>
      <c r="I107" s="5"/>
      <c r="J107" s="276">
        <f>ROUND(I107*H107,2)</f>
        <v>0</v>
      </c>
      <c r="K107" s="273" t="s">
        <v>139</v>
      </c>
      <c r="L107" s="123"/>
      <c r="M107" s="277" t="s">
        <v>3</v>
      </c>
      <c r="N107" s="278" t="s">
        <v>48</v>
      </c>
      <c r="O107" s="165"/>
      <c r="P107" s="279">
        <f>O107*H107</f>
        <v>0</v>
      </c>
      <c r="Q107" s="279">
        <v>0</v>
      </c>
      <c r="R107" s="279">
        <f>Q107*H107</f>
        <v>0</v>
      </c>
      <c r="S107" s="279">
        <v>0</v>
      </c>
      <c r="T107" s="280">
        <f>S107*H107</f>
        <v>0</v>
      </c>
      <c r="U107" s="122"/>
      <c r="V107" s="122"/>
      <c r="W107" s="122"/>
      <c r="X107" s="122"/>
      <c r="Y107" s="122"/>
      <c r="Z107" s="122"/>
      <c r="AA107" s="122"/>
      <c r="AB107" s="122"/>
      <c r="AC107" s="122"/>
      <c r="AD107" s="122"/>
      <c r="AE107" s="122"/>
      <c r="AR107" s="281" t="s">
        <v>140</v>
      </c>
      <c r="AT107" s="281" t="s">
        <v>135</v>
      </c>
      <c r="AU107" s="281" t="s">
        <v>141</v>
      </c>
      <c r="AY107" s="105" t="s">
        <v>132</v>
      </c>
      <c r="BE107" s="282">
        <f>IF(N107="základní",J107,0)</f>
        <v>0</v>
      </c>
      <c r="BF107" s="282">
        <f>IF(N107="snížená",J107,0)</f>
        <v>0</v>
      </c>
      <c r="BG107" s="282">
        <f>IF(N107="zákl. přenesená",J107,0)</f>
        <v>0</v>
      </c>
      <c r="BH107" s="282">
        <f>IF(N107="sníž. přenesená",J107,0)</f>
        <v>0</v>
      </c>
      <c r="BI107" s="282">
        <f>IF(N107="nulová",J107,0)</f>
        <v>0</v>
      </c>
      <c r="BJ107" s="105" t="s">
        <v>141</v>
      </c>
      <c r="BK107" s="282">
        <f>ROUND(I107*H107,2)</f>
        <v>0</v>
      </c>
      <c r="BL107" s="105" t="s">
        <v>140</v>
      </c>
      <c r="BM107" s="281" t="s">
        <v>217</v>
      </c>
    </row>
    <row r="108" spans="1:65" s="128" customFormat="1" ht="11.25" x14ac:dyDescent="0.2">
      <c r="A108" s="122"/>
      <c r="B108" s="123"/>
      <c r="C108" s="122"/>
      <c r="D108" s="283" t="s">
        <v>143</v>
      </c>
      <c r="E108" s="122"/>
      <c r="F108" s="284" t="s">
        <v>686</v>
      </c>
      <c r="G108" s="122"/>
      <c r="H108" s="122"/>
      <c r="I108" s="122"/>
      <c r="J108" s="122"/>
      <c r="K108" s="122"/>
      <c r="L108" s="123"/>
      <c r="M108" s="285"/>
      <c r="N108" s="286"/>
      <c r="O108" s="165"/>
      <c r="P108" s="165"/>
      <c r="Q108" s="165"/>
      <c r="R108" s="165"/>
      <c r="S108" s="165"/>
      <c r="T108" s="166"/>
      <c r="U108" s="122"/>
      <c r="V108" s="122"/>
      <c r="W108" s="122"/>
      <c r="X108" s="122"/>
      <c r="Y108" s="122"/>
      <c r="Z108" s="122"/>
      <c r="AA108" s="122"/>
      <c r="AB108" s="122"/>
      <c r="AC108" s="122"/>
      <c r="AD108" s="122"/>
      <c r="AE108" s="122"/>
      <c r="AT108" s="105" t="s">
        <v>143</v>
      </c>
      <c r="AU108" s="105" t="s">
        <v>141</v>
      </c>
    </row>
    <row r="109" spans="1:65" s="258" customFormat="1" ht="25.9" customHeight="1" x14ac:dyDescent="0.2">
      <c r="B109" s="259"/>
      <c r="D109" s="260" t="s">
        <v>75</v>
      </c>
      <c r="E109" s="261" t="s">
        <v>235</v>
      </c>
      <c r="F109" s="261" t="s">
        <v>236</v>
      </c>
      <c r="J109" s="262">
        <f>BK109</f>
        <v>0</v>
      </c>
      <c r="L109" s="259"/>
      <c r="M109" s="263"/>
      <c r="N109" s="264"/>
      <c r="O109" s="264"/>
      <c r="P109" s="265">
        <f>P110+P139+P191+P206</f>
        <v>0</v>
      </c>
      <c r="Q109" s="264"/>
      <c r="R109" s="265">
        <f>R110+R139+R191+R206</f>
        <v>0</v>
      </c>
      <c r="S109" s="264"/>
      <c r="T109" s="266">
        <f>T110+T139+T191+T206</f>
        <v>0</v>
      </c>
      <c r="AR109" s="260" t="s">
        <v>141</v>
      </c>
      <c r="AT109" s="267" t="s">
        <v>75</v>
      </c>
      <c r="AU109" s="267" t="s">
        <v>76</v>
      </c>
      <c r="AY109" s="260" t="s">
        <v>132</v>
      </c>
      <c r="BK109" s="268">
        <f>BK110+BK139+BK191+BK206</f>
        <v>0</v>
      </c>
    </row>
    <row r="110" spans="1:65" s="258" customFormat="1" ht="22.9" customHeight="1" x14ac:dyDescent="0.2">
      <c r="B110" s="259"/>
      <c r="D110" s="260" t="s">
        <v>75</v>
      </c>
      <c r="E110" s="269" t="s">
        <v>687</v>
      </c>
      <c r="F110" s="269" t="s">
        <v>688</v>
      </c>
      <c r="J110" s="270">
        <f>BK110</f>
        <v>0</v>
      </c>
      <c r="L110" s="259"/>
      <c r="M110" s="263"/>
      <c r="N110" s="264"/>
      <c r="O110" s="264"/>
      <c r="P110" s="265">
        <f>SUM(P111:P138)</f>
        <v>0</v>
      </c>
      <c r="Q110" s="264"/>
      <c r="R110" s="265">
        <f>SUM(R111:R138)</f>
        <v>0</v>
      </c>
      <c r="S110" s="264"/>
      <c r="T110" s="266">
        <f>SUM(T111:T138)</f>
        <v>0</v>
      </c>
      <c r="AR110" s="260" t="s">
        <v>141</v>
      </c>
      <c r="AT110" s="267" t="s">
        <v>75</v>
      </c>
      <c r="AU110" s="267" t="s">
        <v>84</v>
      </c>
      <c r="AY110" s="260" t="s">
        <v>132</v>
      </c>
      <c r="BK110" s="268">
        <f>SUM(BK111:BK138)</f>
        <v>0</v>
      </c>
    </row>
    <row r="111" spans="1:65" s="128" customFormat="1" ht="16.5" customHeight="1" x14ac:dyDescent="0.2">
      <c r="A111" s="122"/>
      <c r="B111" s="123"/>
      <c r="C111" s="271" t="s">
        <v>169</v>
      </c>
      <c r="D111" s="271" t="s">
        <v>135</v>
      </c>
      <c r="E111" s="272" t="s">
        <v>689</v>
      </c>
      <c r="F111" s="273" t="s">
        <v>690</v>
      </c>
      <c r="G111" s="274" t="s">
        <v>178</v>
      </c>
      <c r="H111" s="275">
        <v>15</v>
      </c>
      <c r="I111" s="5"/>
      <c r="J111" s="276">
        <f>ROUND(I111*H111,2)</f>
        <v>0</v>
      </c>
      <c r="K111" s="273" t="s">
        <v>139</v>
      </c>
      <c r="L111" s="123"/>
      <c r="M111" s="277" t="s">
        <v>3</v>
      </c>
      <c r="N111" s="278" t="s">
        <v>48</v>
      </c>
      <c r="O111" s="165"/>
      <c r="P111" s="279">
        <f>O111*H111</f>
        <v>0</v>
      </c>
      <c r="Q111" s="279">
        <v>0</v>
      </c>
      <c r="R111" s="279">
        <f>Q111*H111</f>
        <v>0</v>
      </c>
      <c r="S111" s="279">
        <v>0</v>
      </c>
      <c r="T111" s="280">
        <f>S111*H111</f>
        <v>0</v>
      </c>
      <c r="U111" s="122"/>
      <c r="V111" s="122"/>
      <c r="W111" s="122"/>
      <c r="X111" s="122"/>
      <c r="Y111" s="122"/>
      <c r="Z111" s="122"/>
      <c r="AA111" s="122"/>
      <c r="AB111" s="122"/>
      <c r="AC111" s="122"/>
      <c r="AD111" s="122"/>
      <c r="AE111" s="122"/>
      <c r="AR111" s="281" t="s">
        <v>188</v>
      </c>
      <c r="AT111" s="281" t="s">
        <v>135</v>
      </c>
      <c r="AU111" s="281" t="s">
        <v>141</v>
      </c>
      <c r="AY111" s="105" t="s">
        <v>132</v>
      </c>
      <c r="BE111" s="282">
        <f>IF(N111="základní",J111,0)</f>
        <v>0</v>
      </c>
      <c r="BF111" s="282">
        <f>IF(N111="snížená",J111,0)</f>
        <v>0</v>
      </c>
      <c r="BG111" s="282">
        <f>IF(N111="zákl. přenesená",J111,0)</f>
        <v>0</v>
      </c>
      <c r="BH111" s="282">
        <f>IF(N111="sníž. přenesená",J111,0)</f>
        <v>0</v>
      </c>
      <c r="BI111" s="282">
        <f>IF(N111="nulová",J111,0)</f>
        <v>0</v>
      </c>
      <c r="BJ111" s="105" t="s">
        <v>141</v>
      </c>
      <c r="BK111" s="282">
        <f>ROUND(I111*H111,2)</f>
        <v>0</v>
      </c>
      <c r="BL111" s="105" t="s">
        <v>188</v>
      </c>
      <c r="BM111" s="281" t="s">
        <v>230</v>
      </c>
    </row>
    <row r="112" spans="1:65" s="128" customFormat="1" ht="11.25" x14ac:dyDescent="0.2">
      <c r="A112" s="122"/>
      <c r="B112" s="123"/>
      <c r="C112" s="122"/>
      <c r="D112" s="283" t="s">
        <v>143</v>
      </c>
      <c r="E112" s="122"/>
      <c r="F112" s="284" t="s">
        <v>691</v>
      </c>
      <c r="G112" s="122"/>
      <c r="H112" s="122"/>
      <c r="I112" s="122"/>
      <c r="J112" s="122"/>
      <c r="K112" s="122"/>
      <c r="L112" s="123"/>
      <c r="M112" s="285"/>
      <c r="N112" s="286"/>
      <c r="O112" s="165"/>
      <c r="P112" s="165"/>
      <c r="Q112" s="165"/>
      <c r="R112" s="165"/>
      <c r="S112" s="165"/>
      <c r="T112" s="166"/>
      <c r="U112" s="122"/>
      <c r="V112" s="122"/>
      <c r="W112" s="122"/>
      <c r="X112" s="122"/>
      <c r="Y112" s="122"/>
      <c r="Z112" s="122"/>
      <c r="AA112" s="122"/>
      <c r="AB112" s="122"/>
      <c r="AC112" s="122"/>
      <c r="AD112" s="122"/>
      <c r="AE112" s="122"/>
      <c r="AT112" s="105" t="s">
        <v>143</v>
      </c>
      <c r="AU112" s="105" t="s">
        <v>141</v>
      </c>
    </row>
    <row r="113" spans="1:65" s="128" customFormat="1" ht="16.5" customHeight="1" x14ac:dyDescent="0.2">
      <c r="A113" s="122"/>
      <c r="B113" s="123"/>
      <c r="C113" s="271" t="s">
        <v>133</v>
      </c>
      <c r="D113" s="271" t="s">
        <v>135</v>
      </c>
      <c r="E113" s="272" t="s">
        <v>692</v>
      </c>
      <c r="F113" s="273" t="s">
        <v>693</v>
      </c>
      <c r="G113" s="274" t="s">
        <v>178</v>
      </c>
      <c r="H113" s="275">
        <v>10</v>
      </c>
      <c r="I113" s="5"/>
      <c r="J113" s="276">
        <f>ROUND(I113*H113,2)</f>
        <v>0</v>
      </c>
      <c r="K113" s="273" t="s">
        <v>139</v>
      </c>
      <c r="L113" s="123"/>
      <c r="M113" s="277" t="s">
        <v>3</v>
      </c>
      <c r="N113" s="278" t="s">
        <v>48</v>
      </c>
      <c r="O113" s="165"/>
      <c r="P113" s="279">
        <f>O113*H113</f>
        <v>0</v>
      </c>
      <c r="Q113" s="279">
        <v>0</v>
      </c>
      <c r="R113" s="279">
        <f>Q113*H113</f>
        <v>0</v>
      </c>
      <c r="S113" s="279">
        <v>0</v>
      </c>
      <c r="T113" s="280">
        <f>S113*H113</f>
        <v>0</v>
      </c>
      <c r="U113" s="122"/>
      <c r="V113" s="122"/>
      <c r="W113" s="122"/>
      <c r="X113" s="122"/>
      <c r="Y113" s="122"/>
      <c r="Z113" s="122"/>
      <c r="AA113" s="122"/>
      <c r="AB113" s="122"/>
      <c r="AC113" s="122"/>
      <c r="AD113" s="122"/>
      <c r="AE113" s="122"/>
      <c r="AR113" s="281" t="s">
        <v>188</v>
      </c>
      <c r="AT113" s="281" t="s">
        <v>135</v>
      </c>
      <c r="AU113" s="281" t="s">
        <v>141</v>
      </c>
      <c r="AY113" s="105" t="s">
        <v>132</v>
      </c>
      <c r="BE113" s="282">
        <f>IF(N113="základní",J113,0)</f>
        <v>0</v>
      </c>
      <c r="BF113" s="282">
        <f>IF(N113="snížená",J113,0)</f>
        <v>0</v>
      </c>
      <c r="BG113" s="282">
        <f>IF(N113="zákl. přenesená",J113,0)</f>
        <v>0</v>
      </c>
      <c r="BH113" s="282">
        <f>IF(N113="sníž. přenesená",J113,0)</f>
        <v>0</v>
      </c>
      <c r="BI113" s="282">
        <f>IF(N113="nulová",J113,0)</f>
        <v>0</v>
      </c>
      <c r="BJ113" s="105" t="s">
        <v>141</v>
      </c>
      <c r="BK113" s="282">
        <f>ROUND(I113*H113,2)</f>
        <v>0</v>
      </c>
      <c r="BL113" s="105" t="s">
        <v>188</v>
      </c>
      <c r="BM113" s="281" t="s">
        <v>188</v>
      </c>
    </row>
    <row r="114" spans="1:65" s="128" customFormat="1" ht="11.25" x14ac:dyDescent="0.2">
      <c r="A114" s="122"/>
      <c r="B114" s="123"/>
      <c r="C114" s="122"/>
      <c r="D114" s="283" t="s">
        <v>143</v>
      </c>
      <c r="E114" s="122"/>
      <c r="F114" s="284" t="s">
        <v>694</v>
      </c>
      <c r="G114" s="122"/>
      <c r="H114" s="122"/>
      <c r="I114" s="122"/>
      <c r="J114" s="122"/>
      <c r="K114" s="122"/>
      <c r="L114" s="123"/>
      <c r="M114" s="285"/>
      <c r="N114" s="286"/>
      <c r="O114" s="165"/>
      <c r="P114" s="165"/>
      <c r="Q114" s="165"/>
      <c r="R114" s="165"/>
      <c r="S114" s="165"/>
      <c r="T114" s="166"/>
      <c r="U114" s="122"/>
      <c r="V114" s="122"/>
      <c r="W114" s="122"/>
      <c r="X114" s="122"/>
      <c r="Y114" s="122"/>
      <c r="Z114" s="122"/>
      <c r="AA114" s="122"/>
      <c r="AB114" s="122"/>
      <c r="AC114" s="122"/>
      <c r="AD114" s="122"/>
      <c r="AE114" s="122"/>
      <c r="AT114" s="105" t="s">
        <v>143</v>
      </c>
      <c r="AU114" s="105" t="s">
        <v>141</v>
      </c>
    </row>
    <row r="115" spans="1:65" s="128" customFormat="1" ht="16.5" customHeight="1" x14ac:dyDescent="0.2">
      <c r="A115" s="122"/>
      <c r="B115" s="123"/>
      <c r="C115" s="271" t="s">
        <v>185</v>
      </c>
      <c r="D115" s="271" t="s">
        <v>135</v>
      </c>
      <c r="E115" s="272" t="s">
        <v>695</v>
      </c>
      <c r="F115" s="273" t="s">
        <v>696</v>
      </c>
      <c r="G115" s="274" t="s">
        <v>178</v>
      </c>
      <c r="H115" s="275">
        <v>4</v>
      </c>
      <c r="I115" s="5"/>
      <c r="J115" s="276">
        <f>ROUND(I115*H115,2)</f>
        <v>0</v>
      </c>
      <c r="K115" s="273" t="s">
        <v>139</v>
      </c>
      <c r="L115" s="123"/>
      <c r="M115" s="277" t="s">
        <v>3</v>
      </c>
      <c r="N115" s="278" t="s">
        <v>48</v>
      </c>
      <c r="O115" s="165"/>
      <c r="P115" s="279">
        <f>O115*H115</f>
        <v>0</v>
      </c>
      <c r="Q115" s="279">
        <v>0</v>
      </c>
      <c r="R115" s="279">
        <f>Q115*H115</f>
        <v>0</v>
      </c>
      <c r="S115" s="279">
        <v>0</v>
      </c>
      <c r="T115" s="280">
        <f>S115*H115</f>
        <v>0</v>
      </c>
      <c r="U115" s="122"/>
      <c r="V115" s="122"/>
      <c r="W115" s="122"/>
      <c r="X115" s="122"/>
      <c r="Y115" s="122"/>
      <c r="Z115" s="122"/>
      <c r="AA115" s="122"/>
      <c r="AB115" s="122"/>
      <c r="AC115" s="122"/>
      <c r="AD115" s="122"/>
      <c r="AE115" s="122"/>
      <c r="AR115" s="281" t="s">
        <v>188</v>
      </c>
      <c r="AT115" s="281" t="s">
        <v>135</v>
      </c>
      <c r="AU115" s="281" t="s">
        <v>141</v>
      </c>
      <c r="AY115" s="105" t="s">
        <v>132</v>
      </c>
      <c r="BE115" s="282">
        <f>IF(N115="základní",J115,0)</f>
        <v>0</v>
      </c>
      <c r="BF115" s="282">
        <f>IF(N115="snížená",J115,0)</f>
        <v>0</v>
      </c>
      <c r="BG115" s="282">
        <f>IF(N115="zákl. přenesená",J115,0)</f>
        <v>0</v>
      </c>
      <c r="BH115" s="282">
        <f>IF(N115="sníž. přenesená",J115,0)</f>
        <v>0</v>
      </c>
      <c r="BI115" s="282">
        <f>IF(N115="nulová",J115,0)</f>
        <v>0</v>
      </c>
      <c r="BJ115" s="105" t="s">
        <v>141</v>
      </c>
      <c r="BK115" s="282">
        <f>ROUND(I115*H115,2)</f>
        <v>0</v>
      </c>
      <c r="BL115" s="105" t="s">
        <v>188</v>
      </c>
      <c r="BM115" s="281" t="s">
        <v>257</v>
      </c>
    </row>
    <row r="116" spans="1:65" s="128" customFormat="1" ht="11.25" x14ac:dyDescent="0.2">
      <c r="A116" s="122"/>
      <c r="B116" s="123"/>
      <c r="C116" s="122"/>
      <c r="D116" s="283" t="s">
        <v>143</v>
      </c>
      <c r="E116" s="122"/>
      <c r="F116" s="284" t="s">
        <v>697</v>
      </c>
      <c r="G116" s="122"/>
      <c r="H116" s="122"/>
      <c r="I116" s="122"/>
      <c r="J116" s="122"/>
      <c r="K116" s="122"/>
      <c r="L116" s="123"/>
      <c r="M116" s="285"/>
      <c r="N116" s="286"/>
      <c r="O116" s="165"/>
      <c r="P116" s="165"/>
      <c r="Q116" s="165"/>
      <c r="R116" s="165"/>
      <c r="S116" s="165"/>
      <c r="T116" s="166"/>
      <c r="U116" s="122"/>
      <c r="V116" s="122"/>
      <c r="W116" s="122"/>
      <c r="X116" s="122"/>
      <c r="Y116" s="122"/>
      <c r="Z116" s="122"/>
      <c r="AA116" s="122"/>
      <c r="AB116" s="122"/>
      <c r="AC116" s="122"/>
      <c r="AD116" s="122"/>
      <c r="AE116" s="122"/>
      <c r="AT116" s="105" t="s">
        <v>143</v>
      </c>
      <c r="AU116" s="105" t="s">
        <v>141</v>
      </c>
    </row>
    <row r="117" spans="1:65" s="128" customFormat="1" ht="16.5" customHeight="1" x14ac:dyDescent="0.2">
      <c r="A117" s="122"/>
      <c r="B117" s="123"/>
      <c r="C117" s="271" t="s">
        <v>192</v>
      </c>
      <c r="D117" s="271" t="s">
        <v>135</v>
      </c>
      <c r="E117" s="272" t="s">
        <v>698</v>
      </c>
      <c r="F117" s="273" t="s">
        <v>699</v>
      </c>
      <c r="G117" s="274" t="s">
        <v>178</v>
      </c>
      <c r="H117" s="275">
        <v>4</v>
      </c>
      <c r="I117" s="5"/>
      <c r="J117" s="276">
        <f>ROUND(I117*H117,2)</f>
        <v>0</v>
      </c>
      <c r="K117" s="273" t="s">
        <v>139</v>
      </c>
      <c r="L117" s="123"/>
      <c r="M117" s="277" t="s">
        <v>3</v>
      </c>
      <c r="N117" s="278" t="s">
        <v>48</v>
      </c>
      <c r="O117" s="165"/>
      <c r="P117" s="279">
        <f>O117*H117</f>
        <v>0</v>
      </c>
      <c r="Q117" s="279">
        <v>0</v>
      </c>
      <c r="R117" s="279">
        <f>Q117*H117</f>
        <v>0</v>
      </c>
      <c r="S117" s="279">
        <v>0</v>
      </c>
      <c r="T117" s="280">
        <f>S117*H117</f>
        <v>0</v>
      </c>
      <c r="U117" s="122"/>
      <c r="V117" s="122"/>
      <c r="W117" s="122"/>
      <c r="X117" s="122"/>
      <c r="Y117" s="122"/>
      <c r="Z117" s="122"/>
      <c r="AA117" s="122"/>
      <c r="AB117" s="122"/>
      <c r="AC117" s="122"/>
      <c r="AD117" s="122"/>
      <c r="AE117" s="122"/>
      <c r="AR117" s="281" t="s">
        <v>188</v>
      </c>
      <c r="AT117" s="281" t="s">
        <v>135</v>
      </c>
      <c r="AU117" s="281" t="s">
        <v>141</v>
      </c>
      <c r="AY117" s="105" t="s">
        <v>132</v>
      </c>
      <c r="BE117" s="282">
        <f>IF(N117="základní",J117,0)</f>
        <v>0</v>
      </c>
      <c r="BF117" s="282">
        <f>IF(N117="snížená",J117,0)</f>
        <v>0</v>
      </c>
      <c r="BG117" s="282">
        <f>IF(N117="zákl. přenesená",J117,0)</f>
        <v>0</v>
      </c>
      <c r="BH117" s="282">
        <f>IF(N117="sníž. přenesená",J117,0)</f>
        <v>0</v>
      </c>
      <c r="BI117" s="282">
        <f>IF(N117="nulová",J117,0)</f>
        <v>0</v>
      </c>
      <c r="BJ117" s="105" t="s">
        <v>141</v>
      </c>
      <c r="BK117" s="282">
        <f>ROUND(I117*H117,2)</f>
        <v>0</v>
      </c>
      <c r="BL117" s="105" t="s">
        <v>188</v>
      </c>
      <c r="BM117" s="281" t="s">
        <v>271</v>
      </c>
    </row>
    <row r="118" spans="1:65" s="128" customFormat="1" ht="11.25" x14ac:dyDescent="0.2">
      <c r="A118" s="122"/>
      <c r="B118" s="123"/>
      <c r="C118" s="122"/>
      <c r="D118" s="283" t="s">
        <v>143</v>
      </c>
      <c r="E118" s="122"/>
      <c r="F118" s="284" t="s">
        <v>700</v>
      </c>
      <c r="G118" s="122"/>
      <c r="H118" s="122"/>
      <c r="I118" s="122"/>
      <c r="J118" s="122"/>
      <c r="K118" s="122"/>
      <c r="L118" s="123"/>
      <c r="M118" s="285"/>
      <c r="N118" s="286"/>
      <c r="O118" s="165"/>
      <c r="P118" s="165"/>
      <c r="Q118" s="165"/>
      <c r="R118" s="165"/>
      <c r="S118" s="165"/>
      <c r="T118" s="166"/>
      <c r="U118" s="122"/>
      <c r="V118" s="122"/>
      <c r="W118" s="122"/>
      <c r="X118" s="122"/>
      <c r="Y118" s="122"/>
      <c r="Z118" s="122"/>
      <c r="AA118" s="122"/>
      <c r="AB118" s="122"/>
      <c r="AC118" s="122"/>
      <c r="AD118" s="122"/>
      <c r="AE118" s="122"/>
      <c r="AT118" s="105" t="s">
        <v>143</v>
      </c>
      <c r="AU118" s="105" t="s">
        <v>141</v>
      </c>
    </row>
    <row r="119" spans="1:65" s="128" customFormat="1" ht="16.5" customHeight="1" x14ac:dyDescent="0.2">
      <c r="A119" s="122"/>
      <c r="B119" s="123"/>
      <c r="C119" s="271" t="s">
        <v>183</v>
      </c>
      <c r="D119" s="271" t="s">
        <v>135</v>
      </c>
      <c r="E119" s="272" t="s">
        <v>701</v>
      </c>
      <c r="F119" s="273" t="s">
        <v>702</v>
      </c>
      <c r="G119" s="274" t="s">
        <v>178</v>
      </c>
      <c r="H119" s="275">
        <v>4</v>
      </c>
      <c r="I119" s="5"/>
      <c r="J119" s="276">
        <f>ROUND(I119*H119,2)</f>
        <v>0</v>
      </c>
      <c r="K119" s="273" t="s">
        <v>139</v>
      </c>
      <c r="L119" s="123"/>
      <c r="M119" s="277" t="s">
        <v>3</v>
      </c>
      <c r="N119" s="278" t="s">
        <v>48</v>
      </c>
      <c r="O119" s="165"/>
      <c r="P119" s="279">
        <f>O119*H119</f>
        <v>0</v>
      </c>
      <c r="Q119" s="279">
        <v>0</v>
      </c>
      <c r="R119" s="279">
        <f>Q119*H119</f>
        <v>0</v>
      </c>
      <c r="S119" s="279">
        <v>0</v>
      </c>
      <c r="T119" s="280">
        <f>S119*H119</f>
        <v>0</v>
      </c>
      <c r="U119" s="122"/>
      <c r="V119" s="122"/>
      <c r="W119" s="122"/>
      <c r="X119" s="122"/>
      <c r="Y119" s="122"/>
      <c r="Z119" s="122"/>
      <c r="AA119" s="122"/>
      <c r="AB119" s="122"/>
      <c r="AC119" s="122"/>
      <c r="AD119" s="122"/>
      <c r="AE119" s="122"/>
      <c r="AR119" s="281" t="s">
        <v>188</v>
      </c>
      <c r="AT119" s="281" t="s">
        <v>135</v>
      </c>
      <c r="AU119" s="281" t="s">
        <v>141</v>
      </c>
      <c r="AY119" s="105" t="s">
        <v>132</v>
      </c>
      <c r="BE119" s="282">
        <f>IF(N119="základní",J119,0)</f>
        <v>0</v>
      </c>
      <c r="BF119" s="282">
        <f>IF(N119="snížená",J119,0)</f>
        <v>0</v>
      </c>
      <c r="BG119" s="282">
        <f>IF(N119="zákl. přenesená",J119,0)</f>
        <v>0</v>
      </c>
      <c r="BH119" s="282">
        <f>IF(N119="sníž. přenesená",J119,0)</f>
        <v>0</v>
      </c>
      <c r="BI119" s="282">
        <f>IF(N119="nulová",J119,0)</f>
        <v>0</v>
      </c>
      <c r="BJ119" s="105" t="s">
        <v>141</v>
      </c>
      <c r="BK119" s="282">
        <f>ROUND(I119*H119,2)</f>
        <v>0</v>
      </c>
      <c r="BL119" s="105" t="s">
        <v>188</v>
      </c>
      <c r="BM119" s="281" t="s">
        <v>281</v>
      </c>
    </row>
    <row r="120" spans="1:65" s="128" customFormat="1" ht="11.25" x14ac:dyDescent="0.2">
      <c r="A120" s="122"/>
      <c r="B120" s="123"/>
      <c r="C120" s="122"/>
      <c r="D120" s="283" t="s">
        <v>143</v>
      </c>
      <c r="E120" s="122"/>
      <c r="F120" s="284" t="s">
        <v>703</v>
      </c>
      <c r="G120" s="122"/>
      <c r="H120" s="122"/>
      <c r="I120" s="122"/>
      <c r="J120" s="122"/>
      <c r="K120" s="122"/>
      <c r="L120" s="123"/>
      <c r="M120" s="285"/>
      <c r="N120" s="286"/>
      <c r="O120" s="165"/>
      <c r="P120" s="165"/>
      <c r="Q120" s="165"/>
      <c r="R120" s="165"/>
      <c r="S120" s="165"/>
      <c r="T120" s="166"/>
      <c r="U120" s="122"/>
      <c r="V120" s="122"/>
      <c r="W120" s="122"/>
      <c r="X120" s="122"/>
      <c r="Y120" s="122"/>
      <c r="Z120" s="122"/>
      <c r="AA120" s="122"/>
      <c r="AB120" s="122"/>
      <c r="AC120" s="122"/>
      <c r="AD120" s="122"/>
      <c r="AE120" s="122"/>
      <c r="AT120" s="105" t="s">
        <v>143</v>
      </c>
      <c r="AU120" s="105" t="s">
        <v>141</v>
      </c>
    </row>
    <row r="121" spans="1:65" s="128" customFormat="1" ht="16.5" customHeight="1" x14ac:dyDescent="0.2">
      <c r="A121" s="122"/>
      <c r="B121" s="123"/>
      <c r="C121" s="271" t="s">
        <v>206</v>
      </c>
      <c r="D121" s="271" t="s">
        <v>135</v>
      </c>
      <c r="E121" s="272" t="s">
        <v>704</v>
      </c>
      <c r="F121" s="273" t="s">
        <v>705</v>
      </c>
      <c r="G121" s="274" t="s">
        <v>178</v>
      </c>
      <c r="H121" s="275">
        <v>2</v>
      </c>
      <c r="I121" s="5"/>
      <c r="J121" s="276">
        <f>ROUND(I121*H121,2)</f>
        <v>0</v>
      </c>
      <c r="K121" s="273" t="s">
        <v>139</v>
      </c>
      <c r="L121" s="123"/>
      <c r="M121" s="277" t="s">
        <v>3</v>
      </c>
      <c r="N121" s="278" t="s">
        <v>48</v>
      </c>
      <c r="O121" s="165"/>
      <c r="P121" s="279">
        <f>O121*H121</f>
        <v>0</v>
      </c>
      <c r="Q121" s="279">
        <v>0</v>
      </c>
      <c r="R121" s="279">
        <f>Q121*H121</f>
        <v>0</v>
      </c>
      <c r="S121" s="279">
        <v>0</v>
      </c>
      <c r="T121" s="280">
        <f>S121*H121</f>
        <v>0</v>
      </c>
      <c r="U121" s="122"/>
      <c r="V121" s="122"/>
      <c r="W121" s="122"/>
      <c r="X121" s="122"/>
      <c r="Y121" s="122"/>
      <c r="Z121" s="122"/>
      <c r="AA121" s="122"/>
      <c r="AB121" s="122"/>
      <c r="AC121" s="122"/>
      <c r="AD121" s="122"/>
      <c r="AE121" s="122"/>
      <c r="AR121" s="281" t="s">
        <v>188</v>
      </c>
      <c r="AT121" s="281" t="s">
        <v>135</v>
      </c>
      <c r="AU121" s="281" t="s">
        <v>141</v>
      </c>
      <c r="AY121" s="105" t="s">
        <v>132</v>
      </c>
      <c r="BE121" s="282">
        <f>IF(N121="základní",J121,0)</f>
        <v>0</v>
      </c>
      <c r="BF121" s="282">
        <f>IF(N121="snížená",J121,0)</f>
        <v>0</v>
      </c>
      <c r="BG121" s="282">
        <f>IF(N121="zákl. přenesená",J121,0)</f>
        <v>0</v>
      </c>
      <c r="BH121" s="282">
        <f>IF(N121="sníž. přenesená",J121,0)</f>
        <v>0</v>
      </c>
      <c r="BI121" s="282">
        <f>IF(N121="nulová",J121,0)</f>
        <v>0</v>
      </c>
      <c r="BJ121" s="105" t="s">
        <v>141</v>
      </c>
      <c r="BK121" s="282">
        <f>ROUND(I121*H121,2)</f>
        <v>0</v>
      </c>
      <c r="BL121" s="105" t="s">
        <v>188</v>
      </c>
      <c r="BM121" s="281" t="s">
        <v>291</v>
      </c>
    </row>
    <row r="122" spans="1:65" s="128" customFormat="1" ht="11.25" x14ac:dyDescent="0.2">
      <c r="A122" s="122"/>
      <c r="B122" s="123"/>
      <c r="C122" s="122"/>
      <c r="D122" s="283" t="s">
        <v>143</v>
      </c>
      <c r="E122" s="122"/>
      <c r="F122" s="284" t="s">
        <v>706</v>
      </c>
      <c r="G122" s="122"/>
      <c r="H122" s="122"/>
      <c r="I122" s="122"/>
      <c r="J122" s="122"/>
      <c r="K122" s="122"/>
      <c r="L122" s="123"/>
      <c r="M122" s="285"/>
      <c r="N122" s="286"/>
      <c r="O122" s="165"/>
      <c r="P122" s="165"/>
      <c r="Q122" s="165"/>
      <c r="R122" s="165"/>
      <c r="S122" s="165"/>
      <c r="T122" s="166"/>
      <c r="U122" s="122"/>
      <c r="V122" s="122"/>
      <c r="W122" s="122"/>
      <c r="X122" s="122"/>
      <c r="Y122" s="122"/>
      <c r="Z122" s="122"/>
      <c r="AA122" s="122"/>
      <c r="AB122" s="122"/>
      <c r="AC122" s="122"/>
      <c r="AD122" s="122"/>
      <c r="AE122" s="122"/>
      <c r="AT122" s="105" t="s">
        <v>143</v>
      </c>
      <c r="AU122" s="105" t="s">
        <v>141</v>
      </c>
    </row>
    <row r="123" spans="1:65" s="128" customFormat="1" ht="16.5" customHeight="1" x14ac:dyDescent="0.2">
      <c r="A123" s="122"/>
      <c r="B123" s="123"/>
      <c r="C123" s="271" t="s">
        <v>212</v>
      </c>
      <c r="D123" s="271" t="s">
        <v>135</v>
      </c>
      <c r="E123" s="272" t="s">
        <v>707</v>
      </c>
      <c r="F123" s="273" t="s">
        <v>708</v>
      </c>
      <c r="G123" s="274" t="s">
        <v>178</v>
      </c>
      <c r="H123" s="275">
        <v>15</v>
      </c>
      <c r="I123" s="5"/>
      <c r="J123" s="276">
        <f>ROUND(I123*H123,2)</f>
        <v>0</v>
      </c>
      <c r="K123" s="273" t="s">
        <v>139</v>
      </c>
      <c r="L123" s="123"/>
      <c r="M123" s="277" t="s">
        <v>3</v>
      </c>
      <c r="N123" s="278" t="s">
        <v>48</v>
      </c>
      <c r="O123" s="165"/>
      <c r="P123" s="279">
        <f>O123*H123</f>
        <v>0</v>
      </c>
      <c r="Q123" s="279">
        <v>0</v>
      </c>
      <c r="R123" s="279">
        <f>Q123*H123</f>
        <v>0</v>
      </c>
      <c r="S123" s="279">
        <v>0</v>
      </c>
      <c r="T123" s="280">
        <f>S123*H123</f>
        <v>0</v>
      </c>
      <c r="U123" s="122"/>
      <c r="V123" s="122"/>
      <c r="W123" s="122"/>
      <c r="X123" s="122"/>
      <c r="Y123" s="122"/>
      <c r="Z123" s="122"/>
      <c r="AA123" s="122"/>
      <c r="AB123" s="122"/>
      <c r="AC123" s="122"/>
      <c r="AD123" s="122"/>
      <c r="AE123" s="122"/>
      <c r="AR123" s="281" t="s">
        <v>188</v>
      </c>
      <c r="AT123" s="281" t="s">
        <v>135</v>
      </c>
      <c r="AU123" s="281" t="s">
        <v>141</v>
      </c>
      <c r="AY123" s="105" t="s">
        <v>132</v>
      </c>
      <c r="BE123" s="282">
        <f>IF(N123="základní",J123,0)</f>
        <v>0</v>
      </c>
      <c r="BF123" s="282">
        <f>IF(N123="snížená",J123,0)</f>
        <v>0</v>
      </c>
      <c r="BG123" s="282">
        <f>IF(N123="zákl. přenesená",J123,0)</f>
        <v>0</v>
      </c>
      <c r="BH123" s="282">
        <f>IF(N123="sníž. přenesená",J123,0)</f>
        <v>0</v>
      </c>
      <c r="BI123" s="282">
        <f>IF(N123="nulová",J123,0)</f>
        <v>0</v>
      </c>
      <c r="BJ123" s="105" t="s">
        <v>141</v>
      </c>
      <c r="BK123" s="282">
        <f>ROUND(I123*H123,2)</f>
        <v>0</v>
      </c>
      <c r="BL123" s="105" t="s">
        <v>188</v>
      </c>
      <c r="BM123" s="281" t="s">
        <v>301</v>
      </c>
    </row>
    <row r="124" spans="1:65" s="128" customFormat="1" ht="11.25" x14ac:dyDescent="0.2">
      <c r="A124" s="122"/>
      <c r="B124" s="123"/>
      <c r="C124" s="122"/>
      <c r="D124" s="283" t="s">
        <v>143</v>
      </c>
      <c r="E124" s="122"/>
      <c r="F124" s="284" t="s">
        <v>709</v>
      </c>
      <c r="G124" s="122"/>
      <c r="H124" s="122"/>
      <c r="I124" s="122"/>
      <c r="J124" s="122"/>
      <c r="K124" s="122"/>
      <c r="L124" s="123"/>
      <c r="M124" s="285"/>
      <c r="N124" s="286"/>
      <c r="O124" s="165"/>
      <c r="P124" s="165"/>
      <c r="Q124" s="165"/>
      <c r="R124" s="165"/>
      <c r="S124" s="165"/>
      <c r="T124" s="166"/>
      <c r="U124" s="122"/>
      <c r="V124" s="122"/>
      <c r="W124" s="122"/>
      <c r="X124" s="122"/>
      <c r="Y124" s="122"/>
      <c r="Z124" s="122"/>
      <c r="AA124" s="122"/>
      <c r="AB124" s="122"/>
      <c r="AC124" s="122"/>
      <c r="AD124" s="122"/>
      <c r="AE124" s="122"/>
      <c r="AT124" s="105" t="s">
        <v>143</v>
      </c>
      <c r="AU124" s="105" t="s">
        <v>141</v>
      </c>
    </row>
    <row r="125" spans="1:65" s="128" customFormat="1" ht="16.5" customHeight="1" x14ac:dyDescent="0.2">
      <c r="A125" s="122"/>
      <c r="B125" s="123"/>
      <c r="C125" s="271" t="s">
        <v>217</v>
      </c>
      <c r="D125" s="271" t="s">
        <v>135</v>
      </c>
      <c r="E125" s="272" t="s">
        <v>710</v>
      </c>
      <c r="F125" s="273" t="s">
        <v>711</v>
      </c>
      <c r="G125" s="274" t="s">
        <v>274</v>
      </c>
      <c r="H125" s="275">
        <v>2</v>
      </c>
      <c r="I125" s="5"/>
      <c r="J125" s="276">
        <f>ROUND(I125*H125,2)</f>
        <v>0</v>
      </c>
      <c r="K125" s="273" t="s">
        <v>139</v>
      </c>
      <c r="L125" s="123"/>
      <c r="M125" s="277" t="s">
        <v>3</v>
      </c>
      <c r="N125" s="278" t="s">
        <v>48</v>
      </c>
      <c r="O125" s="165"/>
      <c r="P125" s="279">
        <f>O125*H125</f>
        <v>0</v>
      </c>
      <c r="Q125" s="279">
        <v>0</v>
      </c>
      <c r="R125" s="279">
        <f>Q125*H125</f>
        <v>0</v>
      </c>
      <c r="S125" s="279">
        <v>0</v>
      </c>
      <c r="T125" s="280">
        <f>S125*H125</f>
        <v>0</v>
      </c>
      <c r="U125" s="122"/>
      <c r="V125" s="122"/>
      <c r="W125" s="122"/>
      <c r="X125" s="122"/>
      <c r="Y125" s="122"/>
      <c r="Z125" s="122"/>
      <c r="AA125" s="122"/>
      <c r="AB125" s="122"/>
      <c r="AC125" s="122"/>
      <c r="AD125" s="122"/>
      <c r="AE125" s="122"/>
      <c r="AR125" s="281" t="s">
        <v>188</v>
      </c>
      <c r="AT125" s="281" t="s">
        <v>135</v>
      </c>
      <c r="AU125" s="281" t="s">
        <v>141</v>
      </c>
      <c r="AY125" s="105" t="s">
        <v>132</v>
      </c>
      <c r="BE125" s="282">
        <f>IF(N125="základní",J125,0)</f>
        <v>0</v>
      </c>
      <c r="BF125" s="282">
        <f>IF(N125="snížená",J125,0)</f>
        <v>0</v>
      </c>
      <c r="BG125" s="282">
        <f>IF(N125="zákl. přenesená",J125,0)</f>
        <v>0</v>
      </c>
      <c r="BH125" s="282">
        <f>IF(N125="sníž. přenesená",J125,0)</f>
        <v>0</v>
      </c>
      <c r="BI125" s="282">
        <f>IF(N125="nulová",J125,0)</f>
        <v>0</v>
      </c>
      <c r="BJ125" s="105" t="s">
        <v>141</v>
      </c>
      <c r="BK125" s="282">
        <f>ROUND(I125*H125,2)</f>
        <v>0</v>
      </c>
      <c r="BL125" s="105" t="s">
        <v>188</v>
      </c>
      <c r="BM125" s="281" t="s">
        <v>310</v>
      </c>
    </row>
    <row r="126" spans="1:65" s="128" customFormat="1" ht="11.25" x14ac:dyDescent="0.2">
      <c r="A126" s="122"/>
      <c r="B126" s="123"/>
      <c r="C126" s="122"/>
      <c r="D126" s="283" t="s">
        <v>143</v>
      </c>
      <c r="E126" s="122"/>
      <c r="F126" s="284" t="s">
        <v>712</v>
      </c>
      <c r="G126" s="122"/>
      <c r="H126" s="122"/>
      <c r="I126" s="122"/>
      <c r="J126" s="122"/>
      <c r="K126" s="122"/>
      <c r="L126" s="123"/>
      <c r="M126" s="285"/>
      <c r="N126" s="286"/>
      <c r="O126" s="165"/>
      <c r="P126" s="165"/>
      <c r="Q126" s="165"/>
      <c r="R126" s="165"/>
      <c r="S126" s="165"/>
      <c r="T126" s="166"/>
      <c r="U126" s="122"/>
      <c r="V126" s="122"/>
      <c r="W126" s="122"/>
      <c r="X126" s="122"/>
      <c r="Y126" s="122"/>
      <c r="Z126" s="122"/>
      <c r="AA126" s="122"/>
      <c r="AB126" s="122"/>
      <c r="AC126" s="122"/>
      <c r="AD126" s="122"/>
      <c r="AE126" s="122"/>
      <c r="AT126" s="105" t="s">
        <v>143</v>
      </c>
      <c r="AU126" s="105" t="s">
        <v>141</v>
      </c>
    </row>
    <row r="127" spans="1:65" s="128" customFormat="1" ht="16.5" customHeight="1" x14ac:dyDescent="0.2">
      <c r="A127" s="122"/>
      <c r="B127" s="123"/>
      <c r="C127" s="271" t="s">
        <v>223</v>
      </c>
      <c r="D127" s="271" t="s">
        <v>135</v>
      </c>
      <c r="E127" s="272" t="s">
        <v>713</v>
      </c>
      <c r="F127" s="273" t="s">
        <v>714</v>
      </c>
      <c r="G127" s="274" t="s">
        <v>274</v>
      </c>
      <c r="H127" s="275">
        <v>1</v>
      </c>
      <c r="I127" s="5"/>
      <c r="J127" s="276">
        <f>ROUND(I127*H127,2)</f>
        <v>0</v>
      </c>
      <c r="K127" s="273" t="s">
        <v>139</v>
      </c>
      <c r="L127" s="123"/>
      <c r="M127" s="277" t="s">
        <v>3</v>
      </c>
      <c r="N127" s="278" t="s">
        <v>48</v>
      </c>
      <c r="O127" s="165"/>
      <c r="P127" s="279">
        <f>O127*H127</f>
        <v>0</v>
      </c>
      <c r="Q127" s="279">
        <v>0</v>
      </c>
      <c r="R127" s="279">
        <f>Q127*H127</f>
        <v>0</v>
      </c>
      <c r="S127" s="279">
        <v>0</v>
      </c>
      <c r="T127" s="280">
        <f>S127*H127</f>
        <v>0</v>
      </c>
      <c r="U127" s="122"/>
      <c r="V127" s="122"/>
      <c r="W127" s="122"/>
      <c r="X127" s="122"/>
      <c r="Y127" s="122"/>
      <c r="Z127" s="122"/>
      <c r="AA127" s="122"/>
      <c r="AB127" s="122"/>
      <c r="AC127" s="122"/>
      <c r="AD127" s="122"/>
      <c r="AE127" s="122"/>
      <c r="AR127" s="281" t="s">
        <v>188</v>
      </c>
      <c r="AT127" s="281" t="s">
        <v>135</v>
      </c>
      <c r="AU127" s="281" t="s">
        <v>141</v>
      </c>
      <c r="AY127" s="105" t="s">
        <v>132</v>
      </c>
      <c r="BE127" s="282">
        <f>IF(N127="základní",J127,0)</f>
        <v>0</v>
      </c>
      <c r="BF127" s="282">
        <f>IF(N127="snížená",J127,0)</f>
        <v>0</v>
      </c>
      <c r="BG127" s="282">
        <f>IF(N127="zákl. přenesená",J127,0)</f>
        <v>0</v>
      </c>
      <c r="BH127" s="282">
        <f>IF(N127="sníž. přenesená",J127,0)</f>
        <v>0</v>
      </c>
      <c r="BI127" s="282">
        <f>IF(N127="nulová",J127,0)</f>
        <v>0</v>
      </c>
      <c r="BJ127" s="105" t="s">
        <v>141</v>
      </c>
      <c r="BK127" s="282">
        <f>ROUND(I127*H127,2)</f>
        <v>0</v>
      </c>
      <c r="BL127" s="105" t="s">
        <v>188</v>
      </c>
      <c r="BM127" s="281" t="s">
        <v>320</v>
      </c>
    </row>
    <row r="128" spans="1:65" s="128" customFormat="1" ht="11.25" x14ac:dyDescent="0.2">
      <c r="A128" s="122"/>
      <c r="B128" s="123"/>
      <c r="C128" s="122"/>
      <c r="D128" s="283" t="s">
        <v>143</v>
      </c>
      <c r="E128" s="122"/>
      <c r="F128" s="284" t="s">
        <v>715</v>
      </c>
      <c r="G128" s="122"/>
      <c r="H128" s="122"/>
      <c r="I128" s="122"/>
      <c r="J128" s="122"/>
      <c r="K128" s="122"/>
      <c r="L128" s="123"/>
      <c r="M128" s="285"/>
      <c r="N128" s="286"/>
      <c r="O128" s="165"/>
      <c r="P128" s="165"/>
      <c r="Q128" s="165"/>
      <c r="R128" s="165"/>
      <c r="S128" s="165"/>
      <c r="T128" s="166"/>
      <c r="U128" s="122"/>
      <c r="V128" s="122"/>
      <c r="W128" s="122"/>
      <c r="X128" s="122"/>
      <c r="Y128" s="122"/>
      <c r="Z128" s="122"/>
      <c r="AA128" s="122"/>
      <c r="AB128" s="122"/>
      <c r="AC128" s="122"/>
      <c r="AD128" s="122"/>
      <c r="AE128" s="122"/>
      <c r="AT128" s="105" t="s">
        <v>143</v>
      </c>
      <c r="AU128" s="105" t="s">
        <v>141</v>
      </c>
    </row>
    <row r="129" spans="1:65" s="128" customFormat="1" ht="16.5" customHeight="1" x14ac:dyDescent="0.2">
      <c r="A129" s="122"/>
      <c r="B129" s="123"/>
      <c r="C129" s="271" t="s">
        <v>230</v>
      </c>
      <c r="D129" s="271" t="s">
        <v>135</v>
      </c>
      <c r="E129" s="272" t="s">
        <v>716</v>
      </c>
      <c r="F129" s="273" t="s">
        <v>717</v>
      </c>
      <c r="G129" s="274" t="s">
        <v>274</v>
      </c>
      <c r="H129" s="275">
        <v>2</v>
      </c>
      <c r="I129" s="5"/>
      <c r="J129" s="276">
        <f>ROUND(I129*H129,2)</f>
        <v>0</v>
      </c>
      <c r="K129" s="273" t="s">
        <v>139</v>
      </c>
      <c r="L129" s="123"/>
      <c r="M129" s="277" t="s">
        <v>3</v>
      </c>
      <c r="N129" s="278" t="s">
        <v>48</v>
      </c>
      <c r="O129" s="165"/>
      <c r="P129" s="279">
        <f>O129*H129</f>
        <v>0</v>
      </c>
      <c r="Q129" s="279">
        <v>0</v>
      </c>
      <c r="R129" s="279">
        <f>Q129*H129</f>
        <v>0</v>
      </c>
      <c r="S129" s="279">
        <v>0</v>
      </c>
      <c r="T129" s="280">
        <f>S129*H129</f>
        <v>0</v>
      </c>
      <c r="U129" s="122"/>
      <c r="V129" s="122"/>
      <c r="W129" s="122"/>
      <c r="X129" s="122"/>
      <c r="Y129" s="122"/>
      <c r="Z129" s="122"/>
      <c r="AA129" s="122"/>
      <c r="AB129" s="122"/>
      <c r="AC129" s="122"/>
      <c r="AD129" s="122"/>
      <c r="AE129" s="122"/>
      <c r="AR129" s="281" t="s">
        <v>188</v>
      </c>
      <c r="AT129" s="281" t="s">
        <v>135</v>
      </c>
      <c r="AU129" s="281" t="s">
        <v>141</v>
      </c>
      <c r="AY129" s="105" t="s">
        <v>132</v>
      </c>
      <c r="BE129" s="282">
        <f>IF(N129="základní",J129,0)</f>
        <v>0</v>
      </c>
      <c r="BF129" s="282">
        <f>IF(N129="snížená",J129,0)</f>
        <v>0</v>
      </c>
      <c r="BG129" s="282">
        <f>IF(N129="zákl. přenesená",J129,0)</f>
        <v>0</v>
      </c>
      <c r="BH129" s="282">
        <f>IF(N129="sníž. přenesená",J129,0)</f>
        <v>0</v>
      </c>
      <c r="BI129" s="282">
        <f>IF(N129="nulová",J129,0)</f>
        <v>0</v>
      </c>
      <c r="BJ129" s="105" t="s">
        <v>141</v>
      </c>
      <c r="BK129" s="282">
        <f>ROUND(I129*H129,2)</f>
        <v>0</v>
      </c>
      <c r="BL129" s="105" t="s">
        <v>188</v>
      </c>
      <c r="BM129" s="281" t="s">
        <v>246</v>
      </c>
    </row>
    <row r="130" spans="1:65" s="128" customFormat="1" ht="11.25" x14ac:dyDescent="0.2">
      <c r="A130" s="122"/>
      <c r="B130" s="123"/>
      <c r="C130" s="122"/>
      <c r="D130" s="283" t="s">
        <v>143</v>
      </c>
      <c r="E130" s="122"/>
      <c r="F130" s="284" t="s">
        <v>718</v>
      </c>
      <c r="G130" s="122"/>
      <c r="H130" s="122"/>
      <c r="I130" s="122"/>
      <c r="J130" s="122"/>
      <c r="K130" s="122"/>
      <c r="L130" s="123"/>
      <c r="M130" s="285"/>
      <c r="N130" s="286"/>
      <c r="O130" s="165"/>
      <c r="P130" s="165"/>
      <c r="Q130" s="165"/>
      <c r="R130" s="165"/>
      <c r="S130" s="165"/>
      <c r="T130" s="166"/>
      <c r="U130" s="122"/>
      <c r="V130" s="122"/>
      <c r="W130" s="122"/>
      <c r="X130" s="122"/>
      <c r="Y130" s="122"/>
      <c r="Z130" s="122"/>
      <c r="AA130" s="122"/>
      <c r="AB130" s="122"/>
      <c r="AC130" s="122"/>
      <c r="AD130" s="122"/>
      <c r="AE130" s="122"/>
      <c r="AT130" s="105" t="s">
        <v>143</v>
      </c>
      <c r="AU130" s="105" t="s">
        <v>141</v>
      </c>
    </row>
    <row r="131" spans="1:65" s="128" customFormat="1" ht="16.5" customHeight="1" x14ac:dyDescent="0.2">
      <c r="A131" s="122"/>
      <c r="B131" s="123"/>
      <c r="C131" s="271" t="s">
        <v>9</v>
      </c>
      <c r="D131" s="271" t="s">
        <v>135</v>
      </c>
      <c r="E131" s="272" t="s">
        <v>719</v>
      </c>
      <c r="F131" s="273" t="s">
        <v>720</v>
      </c>
      <c r="G131" s="274" t="s">
        <v>274</v>
      </c>
      <c r="H131" s="275">
        <v>1</v>
      </c>
      <c r="I131" s="5"/>
      <c r="J131" s="276">
        <f>ROUND(I131*H131,2)</f>
        <v>0</v>
      </c>
      <c r="K131" s="273" t="s">
        <v>139</v>
      </c>
      <c r="L131" s="123"/>
      <c r="M131" s="277" t="s">
        <v>3</v>
      </c>
      <c r="N131" s="278" t="s">
        <v>48</v>
      </c>
      <c r="O131" s="165"/>
      <c r="P131" s="279">
        <f>O131*H131</f>
        <v>0</v>
      </c>
      <c r="Q131" s="279">
        <v>0</v>
      </c>
      <c r="R131" s="279">
        <f>Q131*H131</f>
        <v>0</v>
      </c>
      <c r="S131" s="279">
        <v>0</v>
      </c>
      <c r="T131" s="280">
        <f>S131*H131</f>
        <v>0</v>
      </c>
      <c r="U131" s="122"/>
      <c r="V131" s="122"/>
      <c r="W131" s="122"/>
      <c r="X131" s="122"/>
      <c r="Y131" s="122"/>
      <c r="Z131" s="122"/>
      <c r="AA131" s="122"/>
      <c r="AB131" s="122"/>
      <c r="AC131" s="122"/>
      <c r="AD131" s="122"/>
      <c r="AE131" s="122"/>
      <c r="AR131" s="281" t="s">
        <v>188</v>
      </c>
      <c r="AT131" s="281" t="s">
        <v>135</v>
      </c>
      <c r="AU131" s="281" t="s">
        <v>141</v>
      </c>
      <c r="AY131" s="105" t="s">
        <v>132</v>
      </c>
      <c r="BE131" s="282">
        <f>IF(N131="základní",J131,0)</f>
        <v>0</v>
      </c>
      <c r="BF131" s="282">
        <f>IF(N131="snížená",J131,0)</f>
        <v>0</v>
      </c>
      <c r="BG131" s="282">
        <f>IF(N131="zákl. přenesená",J131,0)</f>
        <v>0</v>
      </c>
      <c r="BH131" s="282">
        <f>IF(N131="sníž. přenesená",J131,0)</f>
        <v>0</v>
      </c>
      <c r="BI131" s="282">
        <f>IF(N131="nulová",J131,0)</f>
        <v>0</v>
      </c>
      <c r="BJ131" s="105" t="s">
        <v>141</v>
      </c>
      <c r="BK131" s="282">
        <f>ROUND(I131*H131,2)</f>
        <v>0</v>
      </c>
      <c r="BL131" s="105" t="s">
        <v>188</v>
      </c>
      <c r="BM131" s="281" t="s">
        <v>341</v>
      </c>
    </row>
    <row r="132" spans="1:65" s="128" customFormat="1" ht="11.25" x14ac:dyDescent="0.2">
      <c r="A132" s="122"/>
      <c r="B132" s="123"/>
      <c r="C132" s="122"/>
      <c r="D132" s="283" t="s">
        <v>143</v>
      </c>
      <c r="E132" s="122"/>
      <c r="F132" s="284" t="s">
        <v>721</v>
      </c>
      <c r="G132" s="122"/>
      <c r="H132" s="122"/>
      <c r="I132" s="122"/>
      <c r="J132" s="122"/>
      <c r="K132" s="122"/>
      <c r="L132" s="123"/>
      <c r="M132" s="285"/>
      <c r="N132" s="286"/>
      <c r="O132" s="165"/>
      <c r="P132" s="165"/>
      <c r="Q132" s="165"/>
      <c r="R132" s="165"/>
      <c r="S132" s="165"/>
      <c r="T132" s="166"/>
      <c r="U132" s="122"/>
      <c r="V132" s="122"/>
      <c r="W132" s="122"/>
      <c r="X132" s="122"/>
      <c r="Y132" s="122"/>
      <c r="Z132" s="122"/>
      <c r="AA132" s="122"/>
      <c r="AB132" s="122"/>
      <c r="AC132" s="122"/>
      <c r="AD132" s="122"/>
      <c r="AE132" s="122"/>
      <c r="AT132" s="105" t="s">
        <v>143</v>
      </c>
      <c r="AU132" s="105" t="s">
        <v>141</v>
      </c>
    </row>
    <row r="133" spans="1:65" s="128" customFormat="1" ht="16.5" customHeight="1" x14ac:dyDescent="0.2">
      <c r="A133" s="122"/>
      <c r="B133" s="123"/>
      <c r="C133" s="271" t="s">
        <v>188</v>
      </c>
      <c r="D133" s="271" t="s">
        <v>135</v>
      </c>
      <c r="E133" s="272" t="s">
        <v>722</v>
      </c>
      <c r="F133" s="273" t="s">
        <v>723</v>
      </c>
      <c r="G133" s="274" t="s">
        <v>178</v>
      </c>
      <c r="H133" s="275">
        <v>29</v>
      </c>
      <c r="I133" s="5"/>
      <c r="J133" s="276">
        <f>ROUND(I133*H133,2)</f>
        <v>0</v>
      </c>
      <c r="K133" s="273" t="s">
        <v>139</v>
      </c>
      <c r="L133" s="123"/>
      <c r="M133" s="277" t="s">
        <v>3</v>
      </c>
      <c r="N133" s="278" t="s">
        <v>48</v>
      </c>
      <c r="O133" s="165"/>
      <c r="P133" s="279">
        <f>O133*H133</f>
        <v>0</v>
      </c>
      <c r="Q133" s="279">
        <v>0</v>
      </c>
      <c r="R133" s="279">
        <f>Q133*H133</f>
        <v>0</v>
      </c>
      <c r="S133" s="279">
        <v>0</v>
      </c>
      <c r="T133" s="280">
        <f>S133*H133</f>
        <v>0</v>
      </c>
      <c r="U133" s="122"/>
      <c r="V133" s="122"/>
      <c r="W133" s="122"/>
      <c r="X133" s="122"/>
      <c r="Y133" s="122"/>
      <c r="Z133" s="122"/>
      <c r="AA133" s="122"/>
      <c r="AB133" s="122"/>
      <c r="AC133" s="122"/>
      <c r="AD133" s="122"/>
      <c r="AE133" s="122"/>
      <c r="AR133" s="281" t="s">
        <v>188</v>
      </c>
      <c r="AT133" s="281" t="s">
        <v>135</v>
      </c>
      <c r="AU133" s="281" t="s">
        <v>141</v>
      </c>
      <c r="AY133" s="105" t="s">
        <v>132</v>
      </c>
      <c r="BE133" s="282">
        <f>IF(N133="základní",J133,0)</f>
        <v>0</v>
      </c>
      <c r="BF133" s="282">
        <f>IF(N133="snížená",J133,0)</f>
        <v>0</v>
      </c>
      <c r="BG133" s="282">
        <f>IF(N133="zákl. přenesená",J133,0)</f>
        <v>0</v>
      </c>
      <c r="BH133" s="282">
        <f>IF(N133="sníž. přenesená",J133,0)</f>
        <v>0</v>
      </c>
      <c r="BI133" s="282">
        <f>IF(N133="nulová",J133,0)</f>
        <v>0</v>
      </c>
      <c r="BJ133" s="105" t="s">
        <v>141</v>
      </c>
      <c r="BK133" s="282">
        <f>ROUND(I133*H133,2)</f>
        <v>0</v>
      </c>
      <c r="BL133" s="105" t="s">
        <v>188</v>
      </c>
      <c r="BM133" s="281" t="s">
        <v>353</v>
      </c>
    </row>
    <row r="134" spans="1:65" s="128" customFormat="1" ht="11.25" x14ac:dyDescent="0.2">
      <c r="A134" s="122"/>
      <c r="B134" s="123"/>
      <c r="C134" s="122"/>
      <c r="D134" s="283" t="s">
        <v>143</v>
      </c>
      <c r="E134" s="122"/>
      <c r="F134" s="284" t="s">
        <v>724</v>
      </c>
      <c r="G134" s="122"/>
      <c r="H134" s="122"/>
      <c r="I134" s="122"/>
      <c r="J134" s="122"/>
      <c r="K134" s="122"/>
      <c r="L134" s="123"/>
      <c r="M134" s="285"/>
      <c r="N134" s="286"/>
      <c r="O134" s="165"/>
      <c r="P134" s="165"/>
      <c r="Q134" s="165"/>
      <c r="R134" s="165"/>
      <c r="S134" s="165"/>
      <c r="T134" s="166"/>
      <c r="U134" s="122"/>
      <c r="V134" s="122"/>
      <c r="W134" s="122"/>
      <c r="X134" s="122"/>
      <c r="Y134" s="122"/>
      <c r="Z134" s="122"/>
      <c r="AA134" s="122"/>
      <c r="AB134" s="122"/>
      <c r="AC134" s="122"/>
      <c r="AD134" s="122"/>
      <c r="AE134" s="122"/>
      <c r="AT134" s="105" t="s">
        <v>143</v>
      </c>
      <c r="AU134" s="105" t="s">
        <v>141</v>
      </c>
    </row>
    <row r="135" spans="1:65" s="287" customFormat="1" ht="11.25" x14ac:dyDescent="0.2">
      <c r="B135" s="288"/>
      <c r="D135" s="289" t="s">
        <v>149</v>
      </c>
      <c r="E135" s="290" t="s">
        <v>3</v>
      </c>
      <c r="F135" s="291" t="s">
        <v>725</v>
      </c>
      <c r="H135" s="292">
        <v>29</v>
      </c>
      <c r="L135" s="288"/>
      <c r="M135" s="293"/>
      <c r="N135" s="294"/>
      <c r="O135" s="294"/>
      <c r="P135" s="294"/>
      <c r="Q135" s="294"/>
      <c r="R135" s="294"/>
      <c r="S135" s="294"/>
      <c r="T135" s="295"/>
      <c r="AT135" s="290" t="s">
        <v>149</v>
      </c>
      <c r="AU135" s="290" t="s">
        <v>141</v>
      </c>
      <c r="AV135" s="287" t="s">
        <v>141</v>
      </c>
      <c r="AW135" s="287" t="s">
        <v>37</v>
      </c>
      <c r="AX135" s="287" t="s">
        <v>76</v>
      </c>
      <c r="AY135" s="290" t="s">
        <v>132</v>
      </c>
    </row>
    <row r="136" spans="1:65" s="296" customFormat="1" ht="11.25" x14ac:dyDescent="0.2">
      <c r="B136" s="297"/>
      <c r="D136" s="289" t="s">
        <v>149</v>
      </c>
      <c r="E136" s="298" t="s">
        <v>3</v>
      </c>
      <c r="F136" s="299" t="s">
        <v>155</v>
      </c>
      <c r="H136" s="300">
        <v>29</v>
      </c>
      <c r="L136" s="297"/>
      <c r="M136" s="301"/>
      <c r="N136" s="302"/>
      <c r="O136" s="302"/>
      <c r="P136" s="302"/>
      <c r="Q136" s="302"/>
      <c r="R136" s="302"/>
      <c r="S136" s="302"/>
      <c r="T136" s="303"/>
      <c r="AT136" s="298" t="s">
        <v>149</v>
      </c>
      <c r="AU136" s="298" t="s">
        <v>141</v>
      </c>
      <c r="AV136" s="296" t="s">
        <v>140</v>
      </c>
      <c r="AW136" s="296" t="s">
        <v>37</v>
      </c>
      <c r="AX136" s="296" t="s">
        <v>84</v>
      </c>
      <c r="AY136" s="298" t="s">
        <v>132</v>
      </c>
    </row>
    <row r="137" spans="1:65" s="128" customFormat="1" ht="24.2" customHeight="1" x14ac:dyDescent="0.2">
      <c r="A137" s="122"/>
      <c r="B137" s="123"/>
      <c r="C137" s="271" t="s">
        <v>250</v>
      </c>
      <c r="D137" s="271" t="s">
        <v>135</v>
      </c>
      <c r="E137" s="272" t="s">
        <v>726</v>
      </c>
      <c r="F137" s="273" t="s">
        <v>727</v>
      </c>
      <c r="G137" s="274" t="s">
        <v>597</v>
      </c>
      <c r="H137" s="9"/>
      <c r="I137" s="5"/>
      <c r="J137" s="276">
        <f>ROUND(I137*H137,2)</f>
        <v>0</v>
      </c>
      <c r="K137" s="273" t="s">
        <v>139</v>
      </c>
      <c r="L137" s="123"/>
      <c r="M137" s="277" t="s">
        <v>3</v>
      </c>
      <c r="N137" s="278" t="s">
        <v>48</v>
      </c>
      <c r="O137" s="165"/>
      <c r="P137" s="279">
        <f>O137*H137</f>
        <v>0</v>
      </c>
      <c r="Q137" s="279">
        <v>0</v>
      </c>
      <c r="R137" s="279">
        <f>Q137*H137</f>
        <v>0</v>
      </c>
      <c r="S137" s="279">
        <v>0</v>
      </c>
      <c r="T137" s="280">
        <f>S137*H137</f>
        <v>0</v>
      </c>
      <c r="U137" s="122"/>
      <c r="V137" s="122"/>
      <c r="W137" s="122"/>
      <c r="X137" s="122"/>
      <c r="Y137" s="122"/>
      <c r="Z137" s="122"/>
      <c r="AA137" s="122"/>
      <c r="AB137" s="122"/>
      <c r="AC137" s="122"/>
      <c r="AD137" s="122"/>
      <c r="AE137" s="122"/>
      <c r="AR137" s="281" t="s">
        <v>188</v>
      </c>
      <c r="AT137" s="281" t="s">
        <v>135</v>
      </c>
      <c r="AU137" s="281" t="s">
        <v>141</v>
      </c>
      <c r="AY137" s="105" t="s">
        <v>132</v>
      </c>
      <c r="BE137" s="282">
        <f>IF(N137="základní",J137,0)</f>
        <v>0</v>
      </c>
      <c r="BF137" s="282">
        <f>IF(N137="snížená",J137,0)</f>
        <v>0</v>
      </c>
      <c r="BG137" s="282">
        <f>IF(N137="zákl. přenesená",J137,0)</f>
        <v>0</v>
      </c>
      <c r="BH137" s="282">
        <f>IF(N137="sníž. přenesená",J137,0)</f>
        <v>0</v>
      </c>
      <c r="BI137" s="282">
        <f>IF(N137="nulová",J137,0)</f>
        <v>0</v>
      </c>
      <c r="BJ137" s="105" t="s">
        <v>141</v>
      </c>
      <c r="BK137" s="282">
        <f>ROUND(I137*H137,2)</f>
        <v>0</v>
      </c>
      <c r="BL137" s="105" t="s">
        <v>188</v>
      </c>
      <c r="BM137" s="281" t="s">
        <v>366</v>
      </c>
    </row>
    <row r="138" spans="1:65" s="128" customFormat="1" ht="11.25" x14ac:dyDescent="0.2">
      <c r="A138" s="122"/>
      <c r="B138" s="123"/>
      <c r="C138" s="122"/>
      <c r="D138" s="283" t="s">
        <v>143</v>
      </c>
      <c r="E138" s="122"/>
      <c r="F138" s="284" t="s">
        <v>728</v>
      </c>
      <c r="G138" s="122"/>
      <c r="H138" s="122"/>
      <c r="I138" s="122"/>
      <c r="J138" s="122"/>
      <c r="K138" s="122"/>
      <c r="L138" s="123"/>
      <c r="M138" s="285"/>
      <c r="N138" s="286"/>
      <c r="O138" s="165"/>
      <c r="P138" s="165"/>
      <c r="Q138" s="165"/>
      <c r="R138" s="165"/>
      <c r="S138" s="165"/>
      <c r="T138" s="166"/>
      <c r="U138" s="122"/>
      <c r="V138" s="122"/>
      <c r="W138" s="122"/>
      <c r="X138" s="122"/>
      <c r="Y138" s="122"/>
      <c r="Z138" s="122"/>
      <c r="AA138" s="122"/>
      <c r="AB138" s="122"/>
      <c r="AC138" s="122"/>
      <c r="AD138" s="122"/>
      <c r="AE138" s="122"/>
      <c r="AT138" s="105" t="s">
        <v>143</v>
      </c>
      <c r="AU138" s="105" t="s">
        <v>141</v>
      </c>
    </row>
    <row r="139" spans="1:65" s="258" customFormat="1" ht="22.9" customHeight="1" x14ac:dyDescent="0.2">
      <c r="B139" s="259"/>
      <c r="D139" s="260" t="s">
        <v>75</v>
      </c>
      <c r="E139" s="269" t="s">
        <v>729</v>
      </c>
      <c r="F139" s="269" t="s">
        <v>730</v>
      </c>
      <c r="J139" s="270">
        <f>BK139</f>
        <v>0</v>
      </c>
      <c r="L139" s="259"/>
      <c r="M139" s="263"/>
      <c r="N139" s="264"/>
      <c r="O139" s="264"/>
      <c r="P139" s="265">
        <f>SUM(P140:P190)</f>
        <v>0</v>
      </c>
      <c r="Q139" s="264"/>
      <c r="R139" s="265">
        <f>SUM(R140:R190)</f>
        <v>0</v>
      </c>
      <c r="S139" s="264"/>
      <c r="T139" s="266">
        <f>SUM(T140:T190)</f>
        <v>0</v>
      </c>
      <c r="AR139" s="260" t="s">
        <v>141</v>
      </c>
      <c r="AT139" s="267" t="s">
        <v>75</v>
      </c>
      <c r="AU139" s="267" t="s">
        <v>84</v>
      </c>
      <c r="AY139" s="260" t="s">
        <v>132</v>
      </c>
      <c r="BK139" s="268">
        <f>SUM(BK140:BK190)</f>
        <v>0</v>
      </c>
    </row>
    <row r="140" spans="1:65" s="128" customFormat="1" ht="16.5" customHeight="1" x14ac:dyDescent="0.2">
      <c r="A140" s="122"/>
      <c r="B140" s="123"/>
      <c r="C140" s="271" t="s">
        <v>315</v>
      </c>
      <c r="D140" s="271" t="s">
        <v>135</v>
      </c>
      <c r="E140" s="272" t="s">
        <v>731</v>
      </c>
      <c r="F140" s="273" t="s">
        <v>732</v>
      </c>
      <c r="G140" s="274" t="s">
        <v>274</v>
      </c>
      <c r="H140" s="275">
        <v>1</v>
      </c>
      <c r="I140" s="5"/>
      <c r="J140" s="276">
        <f>ROUND(I140*H140,2)</f>
        <v>0</v>
      </c>
      <c r="K140" s="273" t="s">
        <v>3</v>
      </c>
      <c r="L140" s="123"/>
      <c r="M140" s="277" t="s">
        <v>3</v>
      </c>
      <c r="N140" s="278" t="s">
        <v>48</v>
      </c>
      <c r="O140" s="165"/>
      <c r="P140" s="279">
        <f>O140*H140</f>
        <v>0</v>
      </c>
      <c r="Q140" s="279">
        <v>0</v>
      </c>
      <c r="R140" s="279">
        <f>Q140*H140</f>
        <v>0</v>
      </c>
      <c r="S140" s="279">
        <v>0</v>
      </c>
      <c r="T140" s="280">
        <f>S140*H140</f>
        <v>0</v>
      </c>
      <c r="U140" s="122"/>
      <c r="V140" s="122"/>
      <c r="W140" s="122"/>
      <c r="X140" s="122"/>
      <c r="Y140" s="122"/>
      <c r="Z140" s="122"/>
      <c r="AA140" s="122"/>
      <c r="AB140" s="122"/>
      <c r="AC140" s="122"/>
      <c r="AD140" s="122"/>
      <c r="AE140" s="122"/>
      <c r="AR140" s="281" t="s">
        <v>188</v>
      </c>
      <c r="AT140" s="281" t="s">
        <v>135</v>
      </c>
      <c r="AU140" s="281" t="s">
        <v>141</v>
      </c>
      <c r="AY140" s="105" t="s">
        <v>132</v>
      </c>
      <c r="BE140" s="282">
        <f>IF(N140="základní",J140,0)</f>
        <v>0</v>
      </c>
      <c r="BF140" s="282">
        <f>IF(N140="snížená",J140,0)</f>
        <v>0</v>
      </c>
      <c r="BG140" s="282">
        <f>IF(N140="zákl. přenesená",J140,0)</f>
        <v>0</v>
      </c>
      <c r="BH140" s="282">
        <f>IF(N140="sníž. přenesená",J140,0)</f>
        <v>0</v>
      </c>
      <c r="BI140" s="282">
        <f>IF(N140="nulová",J140,0)</f>
        <v>0</v>
      </c>
      <c r="BJ140" s="105" t="s">
        <v>141</v>
      </c>
      <c r="BK140" s="282">
        <f>ROUND(I140*H140,2)</f>
        <v>0</v>
      </c>
      <c r="BL140" s="105" t="s">
        <v>188</v>
      </c>
      <c r="BM140" s="281" t="s">
        <v>376</v>
      </c>
    </row>
    <row r="141" spans="1:65" s="128" customFormat="1" ht="16.5" customHeight="1" x14ac:dyDescent="0.2">
      <c r="A141" s="122"/>
      <c r="B141" s="123"/>
      <c r="C141" s="271" t="s">
        <v>257</v>
      </c>
      <c r="D141" s="271" t="s">
        <v>135</v>
      </c>
      <c r="E141" s="272" t="s">
        <v>733</v>
      </c>
      <c r="F141" s="273" t="s">
        <v>734</v>
      </c>
      <c r="G141" s="274" t="s">
        <v>178</v>
      </c>
      <c r="H141" s="275">
        <v>12</v>
      </c>
      <c r="I141" s="5"/>
      <c r="J141" s="276">
        <f>ROUND(I141*H141,2)</f>
        <v>0</v>
      </c>
      <c r="K141" s="273" t="s">
        <v>139</v>
      </c>
      <c r="L141" s="123"/>
      <c r="M141" s="277" t="s">
        <v>3</v>
      </c>
      <c r="N141" s="278" t="s">
        <v>48</v>
      </c>
      <c r="O141" s="165"/>
      <c r="P141" s="279">
        <f>O141*H141</f>
        <v>0</v>
      </c>
      <c r="Q141" s="279">
        <v>0</v>
      </c>
      <c r="R141" s="279">
        <f>Q141*H141</f>
        <v>0</v>
      </c>
      <c r="S141" s="279">
        <v>0</v>
      </c>
      <c r="T141" s="280">
        <f>S141*H141</f>
        <v>0</v>
      </c>
      <c r="U141" s="122"/>
      <c r="V141" s="122"/>
      <c r="W141" s="122"/>
      <c r="X141" s="122"/>
      <c r="Y141" s="122"/>
      <c r="Z141" s="122"/>
      <c r="AA141" s="122"/>
      <c r="AB141" s="122"/>
      <c r="AC141" s="122"/>
      <c r="AD141" s="122"/>
      <c r="AE141" s="122"/>
      <c r="AR141" s="281" t="s">
        <v>188</v>
      </c>
      <c r="AT141" s="281" t="s">
        <v>135</v>
      </c>
      <c r="AU141" s="281" t="s">
        <v>141</v>
      </c>
      <c r="AY141" s="105" t="s">
        <v>132</v>
      </c>
      <c r="BE141" s="282">
        <f>IF(N141="základní",J141,0)</f>
        <v>0</v>
      </c>
      <c r="BF141" s="282">
        <f>IF(N141="snížená",J141,0)</f>
        <v>0</v>
      </c>
      <c r="BG141" s="282">
        <f>IF(N141="zákl. přenesená",J141,0)</f>
        <v>0</v>
      </c>
      <c r="BH141" s="282">
        <f>IF(N141="sníž. přenesená",J141,0)</f>
        <v>0</v>
      </c>
      <c r="BI141" s="282">
        <f>IF(N141="nulová",J141,0)</f>
        <v>0</v>
      </c>
      <c r="BJ141" s="105" t="s">
        <v>141</v>
      </c>
      <c r="BK141" s="282">
        <f>ROUND(I141*H141,2)</f>
        <v>0</v>
      </c>
      <c r="BL141" s="105" t="s">
        <v>188</v>
      </c>
      <c r="BM141" s="281" t="s">
        <v>386</v>
      </c>
    </row>
    <row r="142" spans="1:65" s="128" customFormat="1" ht="11.25" x14ac:dyDescent="0.2">
      <c r="A142" s="122"/>
      <c r="B142" s="123"/>
      <c r="C142" s="122"/>
      <c r="D142" s="283" t="s">
        <v>143</v>
      </c>
      <c r="E142" s="122"/>
      <c r="F142" s="284" t="s">
        <v>735</v>
      </c>
      <c r="G142" s="122"/>
      <c r="H142" s="122"/>
      <c r="I142" s="122"/>
      <c r="J142" s="122"/>
      <c r="K142" s="122"/>
      <c r="L142" s="123"/>
      <c r="M142" s="285"/>
      <c r="N142" s="286"/>
      <c r="O142" s="165"/>
      <c r="P142" s="165"/>
      <c r="Q142" s="165"/>
      <c r="R142" s="165"/>
      <c r="S142" s="165"/>
      <c r="T142" s="166"/>
      <c r="U142" s="122"/>
      <c r="V142" s="122"/>
      <c r="W142" s="122"/>
      <c r="X142" s="122"/>
      <c r="Y142" s="122"/>
      <c r="Z142" s="122"/>
      <c r="AA142" s="122"/>
      <c r="AB142" s="122"/>
      <c r="AC142" s="122"/>
      <c r="AD142" s="122"/>
      <c r="AE142" s="122"/>
      <c r="AT142" s="105" t="s">
        <v>143</v>
      </c>
      <c r="AU142" s="105" t="s">
        <v>141</v>
      </c>
    </row>
    <row r="143" spans="1:65" s="287" customFormat="1" ht="11.25" x14ac:dyDescent="0.2">
      <c r="B143" s="288"/>
      <c r="D143" s="289" t="s">
        <v>149</v>
      </c>
      <c r="E143" s="290" t="s">
        <v>3</v>
      </c>
      <c r="F143" s="291" t="s">
        <v>736</v>
      </c>
      <c r="H143" s="292">
        <v>12</v>
      </c>
      <c r="L143" s="288"/>
      <c r="M143" s="293"/>
      <c r="N143" s="294"/>
      <c r="O143" s="294"/>
      <c r="P143" s="294"/>
      <c r="Q143" s="294"/>
      <c r="R143" s="294"/>
      <c r="S143" s="294"/>
      <c r="T143" s="295"/>
      <c r="AT143" s="290" t="s">
        <v>149</v>
      </c>
      <c r="AU143" s="290" t="s">
        <v>141</v>
      </c>
      <c r="AV143" s="287" t="s">
        <v>141</v>
      </c>
      <c r="AW143" s="287" t="s">
        <v>37</v>
      </c>
      <c r="AX143" s="287" t="s">
        <v>76</v>
      </c>
      <c r="AY143" s="290" t="s">
        <v>132</v>
      </c>
    </row>
    <row r="144" spans="1:65" s="296" customFormat="1" ht="11.25" x14ac:dyDescent="0.2">
      <c r="B144" s="297"/>
      <c r="D144" s="289" t="s">
        <v>149</v>
      </c>
      <c r="E144" s="298" t="s">
        <v>3</v>
      </c>
      <c r="F144" s="299" t="s">
        <v>155</v>
      </c>
      <c r="H144" s="300">
        <v>12</v>
      </c>
      <c r="L144" s="297"/>
      <c r="M144" s="301"/>
      <c r="N144" s="302"/>
      <c r="O144" s="302"/>
      <c r="P144" s="302"/>
      <c r="Q144" s="302"/>
      <c r="R144" s="302"/>
      <c r="S144" s="302"/>
      <c r="T144" s="303"/>
      <c r="AT144" s="298" t="s">
        <v>149</v>
      </c>
      <c r="AU144" s="298" t="s">
        <v>141</v>
      </c>
      <c r="AV144" s="296" t="s">
        <v>140</v>
      </c>
      <c r="AW144" s="296" t="s">
        <v>37</v>
      </c>
      <c r="AX144" s="296" t="s">
        <v>84</v>
      </c>
      <c r="AY144" s="298" t="s">
        <v>132</v>
      </c>
    </row>
    <row r="145" spans="1:65" s="128" customFormat="1" ht="16.5" customHeight="1" x14ac:dyDescent="0.2">
      <c r="A145" s="122"/>
      <c r="B145" s="123"/>
      <c r="C145" s="271" t="s">
        <v>265</v>
      </c>
      <c r="D145" s="271" t="s">
        <v>135</v>
      </c>
      <c r="E145" s="272" t="s">
        <v>737</v>
      </c>
      <c r="F145" s="273" t="s">
        <v>738</v>
      </c>
      <c r="G145" s="274" t="s">
        <v>178</v>
      </c>
      <c r="H145" s="275">
        <v>16</v>
      </c>
      <c r="I145" s="5"/>
      <c r="J145" s="276">
        <f>ROUND(I145*H145,2)</f>
        <v>0</v>
      </c>
      <c r="K145" s="273" t="s">
        <v>139</v>
      </c>
      <c r="L145" s="123"/>
      <c r="M145" s="277" t="s">
        <v>3</v>
      </c>
      <c r="N145" s="278" t="s">
        <v>48</v>
      </c>
      <c r="O145" s="165"/>
      <c r="P145" s="279">
        <f>O145*H145</f>
        <v>0</v>
      </c>
      <c r="Q145" s="279">
        <v>0</v>
      </c>
      <c r="R145" s="279">
        <f>Q145*H145</f>
        <v>0</v>
      </c>
      <c r="S145" s="279">
        <v>0</v>
      </c>
      <c r="T145" s="280">
        <f>S145*H145</f>
        <v>0</v>
      </c>
      <c r="U145" s="122"/>
      <c r="V145" s="122"/>
      <c r="W145" s="122"/>
      <c r="X145" s="122"/>
      <c r="Y145" s="122"/>
      <c r="Z145" s="122"/>
      <c r="AA145" s="122"/>
      <c r="AB145" s="122"/>
      <c r="AC145" s="122"/>
      <c r="AD145" s="122"/>
      <c r="AE145" s="122"/>
      <c r="AR145" s="281" t="s">
        <v>188</v>
      </c>
      <c r="AT145" s="281" t="s">
        <v>135</v>
      </c>
      <c r="AU145" s="281" t="s">
        <v>141</v>
      </c>
      <c r="AY145" s="105" t="s">
        <v>132</v>
      </c>
      <c r="BE145" s="282">
        <f>IF(N145="základní",J145,0)</f>
        <v>0</v>
      </c>
      <c r="BF145" s="282">
        <f>IF(N145="snížená",J145,0)</f>
        <v>0</v>
      </c>
      <c r="BG145" s="282">
        <f>IF(N145="zákl. přenesená",J145,0)</f>
        <v>0</v>
      </c>
      <c r="BH145" s="282">
        <f>IF(N145="sníž. přenesená",J145,0)</f>
        <v>0</v>
      </c>
      <c r="BI145" s="282">
        <f>IF(N145="nulová",J145,0)</f>
        <v>0</v>
      </c>
      <c r="BJ145" s="105" t="s">
        <v>141</v>
      </c>
      <c r="BK145" s="282">
        <f>ROUND(I145*H145,2)</f>
        <v>0</v>
      </c>
      <c r="BL145" s="105" t="s">
        <v>188</v>
      </c>
      <c r="BM145" s="281" t="s">
        <v>399</v>
      </c>
    </row>
    <row r="146" spans="1:65" s="128" customFormat="1" ht="11.25" x14ac:dyDescent="0.2">
      <c r="A146" s="122"/>
      <c r="B146" s="123"/>
      <c r="C146" s="122"/>
      <c r="D146" s="283" t="s">
        <v>143</v>
      </c>
      <c r="E146" s="122"/>
      <c r="F146" s="284" t="s">
        <v>739</v>
      </c>
      <c r="G146" s="122"/>
      <c r="H146" s="122"/>
      <c r="I146" s="122"/>
      <c r="J146" s="122"/>
      <c r="K146" s="122"/>
      <c r="L146" s="123"/>
      <c r="M146" s="285"/>
      <c r="N146" s="286"/>
      <c r="O146" s="165"/>
      <c r="P146" s="165"/>
      <c r="Q146" s="165"/>
      <c r="R146" s="165"/>
      <c r="S146" s="165"/>
      <c r="T146" s="166"/>
      <c r="U146" s="122"/>
      <c r="V146" s="122"/>
      <c r="W146" s="122"/>
      <c r="X146" s="122"/>
      <c r="Y146" s="122"/>
      <c r="Z146" s="122"/>
      <c r="AA146" s="122"/>
      <c r="AB146" s="122"/>
      <c r="AC146" s="122"/>
      <c r="AD146" s="122"/>
      <c r="AE146" s="122"/>
      <c r="AT146" s="105" t="s">
        <v>143</v>
      </c>
      <c r="AU146" s="105" t="s">
        <v>141</v>
      </c>
    </row>
    <row r="147" spans="1:65" s="287" customFormat="1" ht="11.25" x14ac:dyDescent="0.2">
      <c r="B147" s="288"/>
      <c r="D147" s="289" t="s">
        <v>149</v>
      </c>
      <c r="E147" s="290" t="s">
        <v>3</v>
      </c>
      <c r="F147" s="291" t="s">
        <v>740</v>
      </c>
      <c r="H147" s="292">
        <v>16</v>
      </c>
      <c r="L147" s="288"/>
      <c r="M147" s="293"/>
      <c r="N147" s="294"/>
      <c r="O147" s="294"/>
      <c r="P147" s="294"/>
      <c r="Q147" s="294"/>
      <c r="R147" s="294"/>
      <c r="S147" s="294"/>
      <c r="T147" s="295"/>
      <c r="AT147" s="290" t="s">
        <v>149</v>
      </c>
      <c r="AU147" s="290" t="s">
        <v>141</v>
      </c>
      <c r="AV147" s="287" t="s">
        <v>141</v>
      </c>
      <c r="AW147" s="287" t="s">
        <v>37</v>
      </c>
      <c r="AX147" s="287" t="s">
        <v>76</v>
      </c>
      <c r="AY147" s="290" t="s">
        <v>132</v>
      </c>
    </row>
    <row r="148" spans="1:65" s="296" customFormat="1" ht="11.25" x14ac:dyDescent="0.2">
      <c r="B148" s="297"/>
      <c r="D148" s="289" t="s">
        <v>149</v>
      </c>
      <c r="E148" s="298" t="s">
        <v>3</v>
      </c>
      <c r="F148" s="299" t="s">
        <v>155</v>
      </c>
      <c r="H148" s="300">
        <v>16</v>
      </c>
      <c r="L148" s="297"/>
      <c r="M148" s="301"/>
      <c r="N148" s="302"/>
      <c r="O148" s="302"/>
      <c r="P148" s="302"/>
      <c r="Q148" s="302"/>
      <c r="R148" s="302"/>
      <c r="S148" s="302"/>
      <c r="T148" s="303"/>
      <c r="AT148" s="298" t="s">
        <v>149</v>
      </c>
      <c r="AU148" s="298" t="s">
        <v>141</v>
      </c>
      <c r="AV148" s="296" t="s">
        <v>140</v>
      </c>
      <c r="AW148" s="296" t="s">
        <v>37</v>
      </c>
      <c r="AX148" s="296" t="s">
        <v>84</v>
      </c>
      <c r="AY148" s="298" t="s">
        <v>132</v>
      </c>
    </row>
    <row r="149" spans="1:65" s="128" customFormat="1" ht="16.5" customHeight="1" x14ac:dyDescent="0.2">
      <c r="A149" s="122"/>
      <c r="B149" s="123"/>
      <c r="C149" s="271" t="s">
        <v>271</v>
      </c>
      <c r="D149" s="271" t="s">
        <v>135</v>
      </c>
      <c r="E149" s="272" t="s">
        <v>741</v>
      </c>
      <c r="F149" s="273" t="s">
        <v>742</v>
      </c>
      <c r="G149" s="274" t="s">
        <v>178</v>
      </c>
      <c r="H149" s="275">
        <v>20</v>
      </c>
      <c r="I149" s="5"/>
      <c r="J149" s="276">
        <f>ROUND(I149*H149,2)</f>
        <v>0</v>
      </c>
      <c r="K149" s="273" t="s">
        <v>139</v>
      </c>
      <c r="L149" s="123"/>
      <c r="M149" s="277" t="s">
        <v>3</v>
      </c>
      <c r="N149" s="278" t="s">
        <v>48</v>
      </c>
      <c r="O149" s="165"/>
      <c r="P149" s="279">
        <f>O149*H149</f>
        <v>0</v>
      </c>
      <c r="Q149" s="279">
        <v>0</v>
      </c>
      <c r="R149" s="279">
        <f>Q149*H149</f>
        <v>0</v>
      </c>
      <c r="S149" s="279">
        <v>0</v>
      </c>
      <c r="T149" s="280">
        <f>S149*H149</f>
        <v>0</v>
      </c>
      <c r="U149" s="122"/>
      <c r="V149" s="122"/>
      <c r="W149" s="122"/>
      <c r="X149" s="122"/>
      <c r="Y149" s="122"/>
      <c r="Z149" s="122"/>
      <c r="AA149" s="122"/>
      <c r="AB149" s="122"/>
      <c r="AC149" s="122"/>
      <c r="AD149" s="122"/>
      <c r="AE149" s="122"/>
      <c r="AR149" s="281" t="s">
        <v>188</v>
      </c>
      <c r="AT149" s="281" t="s">
        <v>135</v>
      </c>
      <c r="AU149" s="281" t="s">
        <v>141</v>
      </c>
      <c r="AY149" s="105" t="s">
        <v>132</v>
      </c>
      <c r="BE149" s="282">
        <f>IF(N149="základní",J149,0)</f>
        <v>0</v>
      </c>
      <c r="BF149" s="282">
        <f>IF(N149="snížená",J149,0)</f>
        <v>0</v>
      </c>
      <c r="BG149" s="282">
        <f>IF(N149="zákl. přenesená",J149,0)</f>
        <v>0</v>
      </c>
      <c r="BH149" s="282">
        <f>IF(N149="sníž. přenesená",J149,0)</f>
        <v>0</v>
      </c>
      <c r="BI149" s="282">
        <f>IF(N149="nulová",J149,0)</f>
        <v>0</v>
      </c>
      <c r="BJ149" s="105" t="s">
        <v>141</v>
      </c>
      <c r="BK149" s="282">
        <f>ROUND(I149*H149,2)</f>
        <v>0</v>
      </c>
      <c r="BL149" s="105" t="s">
        <v>188</v>
      </c>
      <c r="BM149" s="281" t="s">
        <v>410</v>
      </c>
    </row>
    <row r="150" spans="1:65" s="128" customFormat="1" ht="11.25" x14ac:dyDescent="0.2">
      <c r="A150" s="122"/>
      <c r="B150" s="123"/>
      <c r="C150" s="122"/>
      <c r="D150" s="283" t="s">
        <v>143</v>
      </c>
      <c r="E150" s="122"/>
      <c r="F150" s="284" t="s">
        <v>743</v>
      </c>
      <c r="G150" s="122"/>
      <c r="H150" s="122"/>
      <c r="I150" s="122"/>
      <c r="J150" s="122"/>
      <c r="K150" s="122"/>
      <c r="L150" s="123"/>
      <c r="M150" s="285"/>
      <c r="N150" s="286"/>
      <c r="O150" s="165"/>
      <c r="P150" s="165"/>
      <c r="Q150" s="165"/>
      <c r="R150" s="165"/>
      <c r="S150" s="165"/>
      <c r="T150" s="166"/>
      <c r="U150" s="122"/>
      <c r="V150" s="122"/>
      <c r="W150" s="122"/>
      <c r="X150" s="122"/>
      <c r="Y150" s="122"/>
      <c r="Z150" s="122"/>
      <c r="AA150" s="122"/>
      <c r="AB150" s="122"/>
      <c r="AC150" s="122"/>
      <c r="AD150" s="122"/>
      <c r="AE150" s="122"/>
      <c r="AT150" s="105" t="s">
        <v>143</v>
      </c>
      <c r="AU150" s="105" t="s">
        <v>141</v>
      </c>
    </row>
    <row r="151" spans="1:65" s="287" customFormat="1" ht="11.25" x14ac:dyDescent="0.2">
      <c r="B151" s="288"/>
      <c r="D151" s="289" t="s">
        <v>149</v>
      </c>
      <c r="E151" s="290" t="s">
        <v>3</v>
      </c>
      <c r="F151" s="291" t="s">
        <v>744</v>
      </c>
      <c r="H151" s="292">
        <v>20</v>
      </c>
      <c r="L151" s="288"/>
      <c r="M151" s="293"/>
      <c r="N151" s="294"/>
      <c r="O151" s="294"/>
      <c r="P151" s="294"/>
      <c r="Q151" s="294"/>
      <c r="R151" s="294"/>
      <c r="S151" s="294"/>
      <c r="T151" s="295"/>
      <c r="AT151" s="290" t="s">
        <v>149</v>
      </c>
      <c r="AU151" s="290" t="s">
        <v>141</v>
      </c>
      <c r="AV151" s="287" t="s">
        <v>141</v>
      </c>
      <c r="AW151" s="287" t="s">
        <v>37</v>
      </c>
      <c r="AX151" s="287" t="s">
        <v>76</v>
      </c>
      <c r="AY151" s="290" t="s">
        <v>132</v>
      </c>
    </row>
    <row r="152" spans="1:65" s="296" customFormat="1" ht="11.25" x14ac:dyDescent="0.2">
      <c r="B152" s="297"/>
      <c r="D152" s="289" t="s">
        <v>149</v>
      </c>
      <c r="E152" s="298" t="s">
        <v>3</v>
      </c>
      <c r="F152" s="299" t="s">
        <v>155</v>
      </c>
      <c r="H152" s="300">
        <v>20</v>
      </c>
      <c r="L152" s="297"/>
      <c r="M152" s="301"/>
      <c r="N152" s="302"/>
      <c r="O152" s="302"/>
      <c r="P152" s="302"/>
      <c r="Q152" s="302"/>
      <c r="R152" s="302"/>
      <c r="S152" s="302"/>
      <c r="T152" s="303"/>
      <c r="AT152" s="298" t="s">
        <v>149</v>
      </c>
      <c r="AU152" s="298" t="s">
        <v>141</v>
      </c>
      <c r="AV152" s="296" t="s">
        <v>140</v>
      </c>
      <c r="AW152" s="296" t="s">
        <v>37</v>
      </c>
      <c r="AX152" s="296" t="s">
        <v>84</v>
      </c>
      <c r="AY152" s="298" t="s">
        <v>132</v>
      </c>
    </row>
    <row r="153" spans="1:65" s="128" customFormat="1" ht="33" customHeight="1" x14ac:dyDescent="0.2">
      <c r="A153" s="122"/>
      <c r="B153" s="123"/>
      <c r="C153" s="271" t="s">
        <v>8</v>
      </c>
      <c r="D153" s="271" t="s">
        <v>135</v>
      </c>
      <c r="E153" s="272" t="s">
        <v>745</v>
      </c>
      <c r="F153" s="273" t="s">
        <v>746</v>
      </c>
      <c r="G153" s="274" t="s">
        <v>178</v>
      </c>
      <c r="H153" s="275">
        <v>12</v>
      </c>
      <c r="I153" s="5"/>
      <c r="J153" s="276">
        <f>ROUND(I153*H153,2)</f>
        <v>0</v>
      </c>
      <c r="K153" s="273" t="s">
        <v>139</v>
      </c>
      <c r="L153" s="123"/>
      <c r="M153" s="277" t="s">
        <v>3</v>
      </c>
      <c r="N153" s="278" t="s">
        <v>48</v>
      </c>
      <c r="O153" s="165"/>
      <c r="P153" s="279">
        <f>O153*H153</f>
        <v>0</v>
      </c>
      <c r="Q153" s="279">
        <v>0</v>
      </c>
      <c r="R153" s="279">
        <f>Q153*H153</f>
        <v>0</v>
      </c>
      <c r="S153" s="279">
        <v>0</v>
      </c>
      <c r="T153" s="280">
        <f>S153*H153</f>
        <v>0</v>
      </c>
      <c r="U153" s="122"/>
      <c r="V153" s="122"/>
      <c r="W153" s="122"/>
      <c r="X153" s="122"/>
      <c r="Y153" s="122"/>
      <c r="Z153" s="122"/>
      <c r="AA153" s="122"/>
      <c r="AB153" s="122"/>
      <c r="AC153" s="122"/>
      <c r="AD153" s="122"/>
      <c r="AE153" s="122"/>
      <c r="AR153" s="281" t="s">
        <v>188</v>
      </c>
      <c r="AT153" s="281" t="s">
        <v>135</v>
      </c>
      <c r="AU153" s="281" t="s">
        <v>141</v>
      </c>
      <c r="AY153" s="105" t="s">
        <v>132</v>
      </c>
      <c r="BE153" s="282">
        <f>IF(N153="základní",J153,0)</f>
        <v>0</v>
      </c>
      <c r="BF153" s="282">
        <f>IF(N153="snížená",J153,0)</f>
        <v>0</v>
      </c>
      <c r="BG153" s="282">
        <f>IF(N153="zákl. přenesená",J153,0)</f>
        <v>0</v>
      </c>
      <c r="BH153" s="282">
        <f>IF(N153="sníž. přenesená",J153,0)</f>
        <v>0</v>
      </c>
      <c r="BI153" s="282">
        <f>IF(N153="nulová",J153,0)</f>
        <v>0</v>
      </c>
      <c r="BJ153" s="105" t="s">
        <v>141</v>
      </c>
      <c r="BK153" s="282">
        <f>ROUND(I153*H153,2)</f>
        <v>0</v>
      </c>
      <c r="BL153" s="105" t="s">
        <v>188</v>
      </c>
      <c r="BM153" s="281" t="s">
        <v>420</v>
      </c>
    </row>
    <row r="154" spans="1:65" s="128" customFormat="1" ht="11.25" x14ac:dyDescent="0.2">
      <c r="A154" s="122"/>
      <c r="B154" s="123"/>
      <c r="C154" s="122"/>
      <c r="D154" s="283" t="s">
        <v>143</v>
      </c>
      <c r="E154" s="122"/>
      <c r="F154" s="284" t="s">
        <v>747</v>
      </c>
      <c r="G154" s="122"/>
      <c r="H154" s="122"/>
      <c r="I154" s="122"/>
      <c r="J154" s="122"/>
      <c r="K154" s="122"/>
      <c r="L154" s="123"/>
      <c r="M154" s="285"/>
      <c r="N154" s="286"/>
      <c r="O154" s="165"/>
      <c r="P154" s="165"/>
      <c r="Q154" s="165"/>
      <c r="R154" s="165"/>
      <c r="S154" s="165"/>
      <c r="T154" s="166"/>
      <c r="U154" s="122"/>
      <c r="V154" s="122"/>
      <c r="W154" s="122"/>
      <c r="X154" s="122"/>
      <c r="Y154" s="122"/>
      <c r="Z154" s="122"/>
      <c r="AA154" s="122"/>
      <c r="AB154" s="122"/>
      <c r="AC154" s="122"/>
      <c r="AD154" s="122"/>
      <c r="AE154" s="122"/>
      <c r="AT154" s="105" t="s">
        <v>143</v>
      </c>
      <c r="AU154" s="105" t="s">
        <v>141</v>
      </c>
    </row>
    <row r="155" spans="1:65" s="128" customFormat="1" ht="33" customHeight="1" x14ac:dyDescent="0.2">
      <c r="A155" s="122"/>
      <c r="B155" s="123"/>
      <c r="C155" s="271" t="s">
        <v>281</v>
      </c>
      <c r="D155" s="271" t="s">
        <v>135</v>
      </c>
      <c r="E155" s="272" t="s">
        <v>748</v>
      </c>
      <c r="F155" s="273" t="s">
        <v>749</v>
      </c>
      <c r="G155" s="274" t="s">
        <v>178</v>
      </c>
      <c r="H155" s="275">
        <v>36</v>
      </c>
      <c r="I155" s="5"/>
      <c r="J155" s="276">
        <f>ROUND(I155*H155,2)</f>
        <v>0</v>
      </c>
      <c r="K155" s="273" t="s">
        <v>139</v>
      </c>
      <c r="L155" s="123"/>
      <c r="M155" s="277" t="s">
        <v>3</v>
      </c>
      <c r="N155" s="278" t="s">
        <v>48</v>
      </c>
      <c r="O155" s="165"/>
      <c r="P155" s="279">
        <f>O155*H155</f>
        <v>0</v>
      </c>
      <c r="Q155" s="279">
        <v>0</v>
      </c>
      <c r="R155" s="279">
        <f>Q155*H155</f>
        <v>0</v>
      </c>
      <c r="S155" s="279">
        <v>0</v>
      </c>
      <c r="T155" s="280">
        <f>S155*H155</f>
        <v>0</v>
      </c>
      <c r="U155" s="122"/>
      <c r="V155" s="122"/>
      <c r="W155" s="122"/>
      <c r="X155" s="122"/>
      <c r="Y155" s="122"/>
      <c r="Z155" s="122"/>
      <c r="AA155" s="122"/>
      <c r="AB155" s="122"/>
      <c r="AC155" s="122"/>
      <c r="AD155" s="122"/>
      <c r="AE155" s="122"/>
      <c r="AR155" s="281" t="s">
        <v>188</v>
      </c>
      <c r="AT155" s="281" t="s">
        <v>135</v>
      </c>
      <c r="AU155" s="281" t="s">
        <v>141</v>
      </c>
      <c r="AY155" s="105" t="s">
        <v>132</v>
      </c>
      <c r="BE155" s="282">
        <f>IF(N155="základní",J155,0)</f>
        <v>0</v>
      </c>
      <c r="BF155" s="282">
        <f>IF(N155="snížená",J155,0)</f>
        <v>0</v>
      </c>
      <c r="BG155" s="282">
        <f>IF(N155="zákl. přenesená",J155,0)</f>
        <v>0</v>
      </c>
      <c r="BH155" s="282">
        <f>IF(N155="sníž. přenesená",J155,0)</f>
        <v>0</v>
      </c>
      <c r="BI155" s="282">
        <f>IF(N155="nulová",J155,0)</f>
        <v>0</v>
      </c>
      <c r="BJ155" s="105" t="s">
        <v>141</v>
      </c>
      <c r="BK155" s="282">
        <f>ROUND(I155*H155,2)</f>
        <v>0</v>
      </c>
      <c r="BL155" s="105" t="s">
        <v>188</v>
      </c>
      <c r="BM155" s="281" t="s">
        <v>432</v>
      </c>
    </row>
    <row r="156" spans="1:65" s="128" customFormat="1" ht="11.25" x14ac:dyDescent="0.2">
      <c r="A156" s="122"/>
      <c r="B156" s="123"/>
      <c r="C156" s="122"/>
      <c r="D156" s="283" t="s">
        <v>143</v>
      </c>
      <c r="E156" s="122"/>
      <c r="F156" s="284" t="s">
        <v>750</v>
      </c>
      <c r="G156" s="122"/>
      <c r="H156" s="122"/>
      <c r="I156" s="122"/>
      <c r="J156" s="122"/>
      <c r="K156" s="122"/>
      <c r="L156" s="123"/>
      <c r="M156" s="285"/>
      <c r="N156" s="286"/>
      <c r="O156" s="165"/>
      <c r="P156" s="165"/>
      <c r="Q156" s="165"/>
      <c r="R156" s="165"/>
      <c r="S156" s="165"/>
      <c r="T156" s="166"/>
      <c r="U156" s="122"/>
      <c r="V156" s="122"/>
      <c r="W156" s="122"/>
      <c r="X156" s="122"/>
      <c r="Y156" s="122"/>
      <c r="Z156" s="122"/>
      <c r="AA156" s="122"/>
      <c r="AB156" s="122"/>
      <c r="AC156" s="122"/>
      <c r="AD156" s="122"/>
      <c r="AE156" s="122"/>
      <c r="AT156" s="105" t="s">
        <v>143</v>
      </c>
      <c r="AU156" s="105" t="s">
        <v>141</v>
      </c>
    </row>
    <row r="157" spans="1:65" s="128" customFormat="1" ht="16.5" customHeight="1" x14ac:dyDescent="0.2">
      <c r="A157" s="122"/>
      <c r="B157" s="123"/>
      <c r="C157" s="271" t="s">
        <v>286</v>
      </c>
      <c r="D157" s="271" t="s">
        <v>135</v>
      </c>
      <c r="E157" s="272" t="s">
        <v>751</v>
      </c>
      <c r="F157" s="273" t="s">
        <v>752</v>
      </c>
      <c r="G157" s="274" t="s">
        <v>274</v>
      </c>
      <c r="H157" s="275">
        <v>9</v>
      </c>
      <c r="I157" s="5"/>
      <c r="J157" s="276">
        <f>ROUND(I157*H157,2)</f>
        <v>0</v>
      </c>
      <c r="K157" s="273" t="s">
        <v>139</v>
      </c>
      <c r="L157" s="123"/>
      <c r="M157" s="277" t="s">
        <v>3</v>
      </c>
      <c r="N157" s="278" t="s">
        <v>48</v>
      </c>
      <c r="O157" s="165"/>
      <c r="P157" s="279">
        <f>O157*H157</f>
        <v>0</v>
      </c>
      <c r="Q157" s="279">
        <v>0</v>
      </c>
      <c r="R157" s="279">
        <f>Q157*H157</f>
        <v>0</v>
      </c>
      <c r="S157" s="279">
        <v>0</v>
      </c>
      <c r="T157" s="280">
        <f>S157*H157</f>
        <v>0</v>
      </c>
      <c r="U157" s="122"/>
      <c r="V157" s="122"/>
      <c r="W157" s="122"/>
      <c r="X157" s="122"/>
      <c r="Y157" s="122"/>
      <c r="Z157" s="122"/>
      <c r="AA157" s="122"/>
      <c r="AB157" s="122"/>
      <c r="AC157" s="122"/>
      <c r="AD157" s="122"/>
      <c r="AE157" s="122"/>
      <c r="AR157" s="281" t="s">
        <v>188</v>
      </c>
      <c r="AT157" s="281" t="s">
        <v>135</v>
      </c>
      <c r="AU157" s="281" t="s">
        <v>141</v>
      </c>
      <c r="AY157" s="105" t="s">
        <v>132</v>
      </c>
      <c r="BE157" s="282">
        <f>IF(N157="základní",J157,0)</f>
        <v>0</v>
      </c>
      <c r="BF157" s="282">
        <f>IF(N157="snížená",J157,0)</f>
        <v>0</v>
      </c>
      <c r="BG157" s="282">
        <f>IF(N157="zákl. přenesená",J157,0)</f>
        <v>0</v>
      </c>
      <c r="BH157" s="282">
        <f>IF(N157="sníž. přenesená",J157,0)</f>
        <v>0</v>
      </c>
      <c r="BI157" s="282">
        <f>IF(N157="nulová",J157,0)</f>
        <v>0</v>
      </c>
      <c r="BJ157" s="105" t="s">
        <v>141</v>
      </c>
      <c r="BK157" s="282">
        <f>ROUND(I157*H157,2)</f>
        <v>0</v>
      </c>
      <c r="BL157" s="105" t="s">
        <v>188</v>
      </c>
      <c r="BM157" s="281" t="s">
        <v>442</v>
      </c>
    </row>
    <row r="158" spans="1:65" s="128" customFormat="1" ht="11.25" x14ac:dyDescent="0.2">
      <c r="A158" s="122"/>
      <c r="B158" s="123"/>
      <c r="C158" s="122"/>
      <c r="D158" s="283" t="s">
        <v>143</v>
      </c>
      <c r="E158" s="122"/>
      <c r="F158" s="284" t="s">
        <v>753</v>
      </c>
      <c r="G158" s="122"/>
      <c r="H158" s="122"/>
      <c r="I158" s="122"/>
      <c r="J158" s="122"/>
      <c r="K158" s="122"/>
      <c r="L158" s="123"/>
      <c r="M158" s="285"/>
      <c r="N158" s="286"/>
      <c r="O158" s="165"/>
      <c r="P158" s="165"/>
      <c r="Q158" s="165"/>
      <c r="R158" s="165"/>
      <c r="S158" s="165"/>
      <c r="T158" s="166"/>
      <c r="U158" s="122"/>
      <c r="V158" s="122"/>
      <c r="W158" s="122"/>
      <c r="X158" s="122"/>
      <c r="Y158" s="122"/>
      <c r="Z158" s="122"/>
      <c r="AA158" s="122"/>
      <c r="AB158" s="122"/>
      <c r="AC158" s="122"/>
      <c r="AD158" s="122"/>
      <c r="AE158" s="122"/>
      <c r="AT158" s="105" t="s">
        <v>143</v>
      </c>
      <c r="AU158" s="105" t="s">
        <v>141</v>
      </c>
    </row>
    <row r="159" spans="1:65" s="128" customFormat="1" ht="24.2" customHeight="1" x14ac:dyDescent="0.2">
      <c r="A159" s="122"/>
      <c r="B159" s="123"/>
      <c r="C159" s="304" t="s">
        <v>499</v>
      </c>
      <c r="D159" s="304" t="s">
        <v>243</v>
      </c>
      <c r="E159" s="305" t="s">
        <v>754</v>
      </c>
      <c r="F159" s="306" t="s">
        <v>755</v>
      </c>
      <c r="G159" s="307" t="s">
        <v>274</v>
      </c>
      <c r="H159" s="308">
        <v>4</v>
      </c>
      <c r="I159" s="8"/>
      <c r="J159" s="309">
        <f>ROUND(I159*H159,2)</f>
        <v>0</v>
      </c>
      <c r="K159" s="306" t="s">
        <v>139</v>
      </c>
      <c r="L159" s="310"/>
      <c r="M159" s="311" t="s">
        <v>3</v>
      </c>
      <c r="N159" s="312" t="s">
        <v>48</v>
      </c>
      <c r="O159" s="165"/>
      <c r="P159" s="279">
        <f>O159*H159</f>
        <v>0</v>
      </c>
      <c r="Q159" s="279">
        <v>0</v>
      </c>
      <c r="R159" s="279">
        <f>Q159*H159</f>
        <v>0</v>
      </c>
      <c r="S159" s="279">
        <v>0</v>
      </c>
      <c r="T159" s="280">
        <f>S159*H159</f>
        <v>0</v>
      </c>
      <c r="U159" s="122"/>
      <c r="V159" s="122"/>
      <c r="W159" s="122"/>
      <c r="X159" s="122"/>
      <c r="Y159" s="122"/>
      <c r="Z159" s="122"/>
      <c r="AA159" s="122"/>
      <c r="AB159" s="122"/>
      <c r="AC159" s="122"/>
      <c r="AD159" s="122"/>
      <c r="AE159" s="122"/>
      <c r="AR159" s="281" t="s">
        <v>246</v>
      </c>
      <c r="AT159" s="281" t="s">
        <v>243</v>
      </c>
      <c r="AU159" s="281" t="s">
        <v>141</v>
      </c>
      <c r="AY159" s="105" t="s">
        <v>132</v>
      </c>
      <c r="BE159" s="282">
        <f>IF(N159="základní",J159,0)</f>
        <v>0</v>
      </c>
      <c r="BF159" s="282">
        <f>IF(N159="snížená",J159,0)</f>
        <v>0</v>
      </c>
      <c r="BG159" s="282">
        <f>IF(N159="zákl. přenesená",J159,0)</f>
        <v>0</v>
      </c>
      <c r="BH159" s="282">
        <f>IF(N159="sníž. přenesená",J159,0)</f>
        <v>0</v>
      </c>
      <c r="BI159" s="282">
        <f>IF(N159="nulová",J159,0)</f>
        <v>0</v>
      </c>
      <c r="BJ159" s="105" t="s">
        <v>141</v>
      </c>
      <c r="BK159" s="282">
        <f>ROUND(I159*H159,2)</f>
        <v>0</v>
      </c>
      <c r="BL159" s="105" t="s">
        <v>188</v>
      </c>
      <c r="BM159" s="281" t="s">
        <v>452</v>
      </c>
    </row>
    <row r="160" spans="1:65" s="128" customFormat="1" ht="11.25" x14ac:dyDescent="0.2">
      <c r="A160" s="122"/>
      <c r="B160" s="123"/>
      <c r="C160" s="122"/>
      <c r="D160" s="283" t="s">
        <v>143</v>
      </c>
      <c r="E160" s="122"/>
      <c r="F160" s="284" t="s">
        <v>756</v>
      </c>
      <c r="G160" s="122"/>
      <c r="H160" s="122"/>
      <c r="I160" s="122"/>
      <c r="J160" s="122"/>
      <c r="K160" s="122"/>
      <c r="L160" s="123"/>
      <c r="M160" s="285"/>
      <c r="N160" s="286"/>
      <c r="O160" s="165"/>
      <c r="P160" s="165"/>
      <c r="Q160" s="165"/>
      <c r="R160" s="165"/>
      <c r="S160" s="165"/>
      <c r="T160" s="166"/>
      <c r="U160" s="122"/>
      <c r="V160" s="122"/>
      <c r="W160" s="122"/>
      <c r="X160" s="122"/>
      <c r="Y160" s="122"/>
      <c r="Z160" s="122"/>
      <c r="AA160" s="122"/>
      <c r="AB160" s="122"/>
      <c r="AC160" s="122"/>
      <c r="AD160" s="122"/>
      <c r="AE160" s="122"/>
      <c r="AT160" s="105" t="s">
        <v>143</v>
      </c>
      <c r="AU160" s="105" t="s">
        <v>141</v>
      </c>
    </row>
    <row r="161" spans="1:65" s="128" customFormat="1" ht="16.5" customHeight="1" x14ac:dyDescent="0.2">
      <c r="A161" s="122"/>
      <c r="B161" s="123"/>
      <c r="C161" s="271" t="s">
        <v>291</v>
      </c>
      <c r="D161" s="271" t="s">
        <v>135</v>
      </c>
      <c r="E161" s="272" t="s">
        <v>757</v>
      </c>
      <c r="F161" s="273" t="s">
        <v>758</v>
      </c>
      <c r="G161" s="274" t="s">
        <v>274</v>
      </c>
      <c r="H161" s="275">
        <v>1</v>
      </c>
      <c r="I161" s="5"/>
      <c r="J161" s="276">
        <f>ROUND(I161*H161,2)</f>
        <v>0</v>
      </c>
      <c r="K161" s="273" t="s">
        <v>139</v>
      </c>
      <c r="L161" s="123"/>
      <c r="M161" s="277" t="s">
        <v>3</v>
      </c>
      <c r="N161" s="278" t="s">
        <v>48</v>
      </c>
      <c r="O161" s="165"/>
      <c r="P161" s="279">
        <f>O161*H161</f>
        <v>0</v>
      </c>
      <c r="Q161" s="279">
        <v>0</v>
      </c>
      <c r="R161" s="279">
        <f>Q161*H161</f>
        <v>0</v>
      </c>
      <c r="S161" s="279">
        <v>0</v>
      </c>
      <c r="T161" s="280">
        <f>S161*H161</f>
        <v>0</v>
      </c>
      <c r="U161" s="122"/>
      <c r="V161" s="122"/>
      <c r="W161" s="122"/>
      <c r="X161" s="122"/>
      <c r="Y161" s="122"/>
      <c r="Z161" s="122"/>
      <c r="AA161" s="122"/>
      <c r="AB161" s="122"/>
      <c r="AC161" s="122"/>
      <c r="AD161" s="122"/>
      <c r="AE161" s="122"/>
      <c r="AR161" s="281" t="s">
        <v>188</v>
      </c>
      <c r="AT161" s="281" t="s">
        <v>135</v>
      </c>
      <c r="AU161" s="281" t="s">
        <v>141</v>
      </c>
      <c r="AY161" s="105" t="s">
        <v>132</v>
      </c>
      <c r="BE161" s="282">
        <f>IF(N161="základní",J161,0)</f>
        <v>0</v>
      </c>
      <c r="BF161" s="282">
        <f>IF(N161="snížená",J161,0)</f>
        <v>0</v>
      </c>
      <c r="BG161" s="282">
        <f>IF(N161="zákl. přenesená",J161,0)</f>
        <v>0</v>
      </c>
      <c r="BH161" s="282">
        <f>IF(N161="sníž. přenesená",J161,0)</f>
        <v>0</v>
      </c>
      <c r="BI161" s="282">
        <f>IF(N161="nulová",J161,0)</f>
        <v>0</v>
      </c>
      <c r="BJ161" s="105" t="s">
        <v>141</v>
      </c>
      <c r="BK161" s="282">
        <f>ROUND(I161*H161,2)</f>
        <v>0</v>
      </c>
      <c r="BL161" s="105" t="s">
        <v>188</v>
      </c>
      <c r="BM161" s="281" t="s">
        <v>465</v>
      </c>
    </row>
    <row r="162" spans="1:65" s="128" customFormat="1" ht="11.25" x14ac:dyDescent="0.2">
      <c r="A162" s="122"/>
      <c r="B162" s="123"/>
      <c r="C162" s="122"/>
      <c r="D162" s="283" t="s">
        <v>143</v>
      </c>
      <c r="E162" s="122"/>
      <c r="F162" s="284" t="s">
        <v>759</v>
      </c>
      <c r="G162" s="122"/>
      <c r="H162" s="122"/>
      <c r="I162" s="122"/>
      <c r="J162" s="122"/>
      <c r="K162" s="122"/>
      <c r="L162" s="123"/>
      <c r="M162" s="285"/>
      <c r="N162" s="286"/>
      <c r="O162" s="165"/>
      <c r="P162" s="165"/>
      <c r="Q162" s="165"/>
      <c r="R162" s="165"/>
      <c r="S162" s="165"/>
      <c r="T162" s="166"/>
      <c r="U162" s="122"/>
      <c r="V162" s="122"/>
      <c r="W162" s="122"/>
      <c r="X162" s="122"/>
      <c r="Y162" s="122"/>
      <c r="Z162" s="122"/>
      <c r="AA162" s="122"/>
      <c r="AB162" s="122"/>
      <c r="AC162" s="122"/>
      <c r="AD162" s="122"/>
      <c r="AE162" s="122"/>
      <c r="AT162" s="105" t="s">
        <v>143</v>
      </c>
      <c r="AU162" s="105" t="s">
        <v>141</v>
      </c>
    </row>
    <row r="163" spans="1:65" s="128" customFormat="1" ht="16.5" customHeight="1" x14ac:dyDescent="0.2">
      <c r="A163" s="122"/>
      <c r="B163" s="123"/>
      <c r="C163" s="271" t="s">
        <v>296</v>
      </c>
      <c r="D163" s="271" t="s">
        <v>135</v>
      </c>
      <c r="E163" s="272" t="s">
        <v>760</v>
      </c>
      <c r="F163" s="273" t="s">
        <v>761</v>
      </c>
      <c r="G163" s="274" t="s">
        <v>762</v>
      </c>
      <c r="H163" s="275">
        <v>3</v>
      </c>
      <c r="I163" s="5"/>
      <c r="J163" s="276">
        <f>ROUND(I163*H163,2)</f>
        <v>0</v>
      </c>
      <c r="K163" s="273" t="s">
        <v>139</v>
      </c>
      <c r="L163" s="123"/>
      <c r="M163" s="277" t="s">
        <v>3</v>
      </c>
      <c r="N163" s="278" t="s">
        <v>48</v>
      </c>
      <c r="O163" s="165"/>
      <c r="P163" s="279">
        <f>O163*H163</f>
        <v>0</v>
      </c>
      <c r="Q163" s="279">
        <v>0</v>
      </c>
      <c r="R163" s="279">
        <f>Q163*H163</f>
        <v>0</v>
      </c>
      <c r="S163" s="279">
        <v>0</v>
      </c>
      <c r="T163" s="280">
        <f>S163*H163</f>
        <v>0</v>
      </c>
      <c r="U163" s="122"/>
      <c r="V163" s="122"/>
      <c r="W163" s="122"/>
      <c r="X163" s="122"/>
      <c r="Y163" s="122"/>
      <c r="Z163" s="122"/>
      <c r="AA163" s="122"/>
      <c r="AB163" s="122"/>
      <c r="AC163" s="122"/>
      <c r="AD163" s="122"/>
      <c r="AE163" s="122"/>
      <c r="AR163" s="281" t="s">
        <v>188</v>
      </c>
      <c r="AT163" s="281" t="s">
        <v>135</v>
      </c>
      <c r="AU163" s="281" t="s">
        <v>141</v>
      </c>
      <c r="AY163" s="105" t="s">
        <v>132</v>
      </c>
      <c r="BE163" s="282">
        <f>IF(N163="základní",J163,0)</f>
        <v>0</v>
      </c>
      <c r="BF163" s="282">
        <f>IF(N163="snížená",J163,0)</f>
        <v>0</v>
      </c>
      <c r="BG163" s="282">
        <f>IF(N163="zákl. přenesená",J163,0)</f>
        <v>0</v>
      </c>
      <c r="BH163" s="282">
        <f>IF(N163="sníž. přenesená",J163,0)</f>
        <v>0</v>
      </c>
      <c r="BI163" s="282">
        <f>IF(N163="nulová",J163,0)</f>
        <v>0</v>
      </c>
      <c r="BJ163" s="105" t="s">
        <v>141</v>
      </c>
      <c r="BK163" s="282">
        <f>ROUND(I163*H163,2)</f>
        <v>0</v>
      </c>
      <c r="BL163" s="105" t="s">
        <v>188</v>
      </c>
      <c r="BM163" s="281" t="s">
        <v>476</v>
      </c>
    </row>
    <row r="164" spans="1:65" s="128" customFormat="1" ht="11.25" x14ac:dyDescent="0.2">
      <c r="A164" s="122"/>
      <c r="B164" s="123"/>
      <c r="C164" s="122"/>
      <c r="D164" s="283" t="s">
        <v>143</v>
      </c>
      <c r="E164" s="122"/>
      <c r="F164" s="284" t="s">
        <v>763</v>
      </c>
      <c r="G164" s="122"/>
      <c r="H164" s="122"/>
      <c r="I164" s="122"/>
      <c r="J164" s="122"/>
      <c r="K164" s="122"/>
      <c r="L164" s="123"/>
      <c r="M164" s="285"/>
      <c r="N164" s="286"/>
      <c r="O164" s="165"/>
      <c r="P164" s="165"/>
      <c r="Q164" s="165"/>
      <c r="R164" s="165"/>
      <c r="S164" s="165"/>
      <c r="T164" s="166"/>
      <c r="U164" s="122"/>
      <c r="V164" s="122"/>
      <c r="W164" s="122"/>
      <c r="X164" s="122"/>
      <c r="Y164" s="122"/>
      <c r="Z164" s="122"/>
      <c r="AA164" s="122"/>
      <c r="AB164" s="122"/>
      <c r="AC164" s="122"/>
      <c r="AD164" s="122"/>
      <c r="AE164" s="122"/>
      <c r="AT164" s="105" t="s">
        <v>143</v>
      </c>
      <c r="AU164" s="105" t="s">
        <v>141</v>
      </c>
    </row>
    <row r="165" spans="1:65" s="128" customFormat="1" ht="16.5" customHeight="1" x14ac:dyDescent="0.2">
      <c r="A165" s="122"/>
      <c r="B165" s="123"/>
      <c r="C165" s="271" t="s">
        <v>301</v>
      </c>
      <c r="D165" s="271" t="s">
        <v>135</v>
      </c>
      <c r="E165" s="272" t="s">
        <v>764</v>
      </c>
      <c r="F165" s="273" t="s">
        <v>765</v>
      </c>
      <c r="G165" s="274" t="s">
        <v>274</v>
      </c>
      <c r="H165" s="275">
        <v>4</v>
      </c>
      <c r="I165" s="5"/>
      <c r="J165" s="276">
        <f>ROUND(I165*H165,2)</f>
        <v>0</v>
      </c>
      <c r="K165" s="273" t="s">
        <v>139</v>
      </c>
      <c r="L165" s="123"/>
      <c r="M165" s="277" t="s">
        <v>3</v>
      </c>
      <c r="N165" s="278" t="s">
        <v>48</v>
      </c>
      <c r="O165" s="165"/>
      <c r="P165" s="279">
        <f>O165*H165</f>
        <v>0</v>
      </c>
      <c r="Q165" s="279">
        <v>0</v>
      </c>
      <c r="R165" s="279">
        <f>Q165*H165</f>
        <v>0</v>
      </c>
      <c r="S165" s="279">
        <v>0</v>
      </c>
      <c r="T165" s="280">
        <f>S165*H165</f>
        <v>0</v>
      </c>
      <c r="U165" s="122"/>
      <c r="V165" s="122"/>
      <c r="W165" s="122"/>
      <c r="X165" s="122"/>
      <c r="Y165" s="122"/>
      <c r="Z165" s="122"/>
      <c r="AA165" s="122"/>
      <c r="AB165" s="122"/>
      <c r="AC165" s="122"/>
      <c r="AD165" s="122"/>
      <c r="AE165" s="122"/>
      <c r="AR165" s="281" t="s">
        <v>188</v>
      </c>
      <c r="AT165" s="281" t="s">
        <v>135</v>
      </c>
      <c r="AU165" s="281" t="s">
        <v>141</v>
      </c>
      <c r="AY165" s="105" t="s">
        <v>132</v>
      </c>
      <c r="BE165" s="282">
        <f>IF(N165="základní",J165,0)</f>
        <v>0</v>
      </c>
      <c r="BF165" s="282">
        <f>IF(N165="snížená",J165,0)</f>
        <v>0</v>
      </c>
      <c r="BG165" s="282">
        <f>IF(N165="zákl. přenesená",J165,0)</f>
        <v>0</v>
      </c>
      <c r="BH165" s="282">
        <f>IF(N165="sníž. přenesená",J165,0)</f>
        <v>0</v>
      </c>
      <c r="BI165" s="282">
        <f>IF(N165="nulová",J165,0)</f>
        <v>0</v>
      </c>
      <c r="BJ165" s="105" t="s">
        <v>141</v>
      </c>
      <c r="BK165" s="282">
        <f>ROUND(I165*H165,2)</f>
        <v>0</v>
      </c>
      <c r="BL165" s="105" t="s">
        <v>188</v>
      </c>
      <c r="BM165" s="281" t="s">
        <v>489</v>
      </c>
    </row>
    <row r="166" spans="1:65" s="128" customFormat="1" ht="11.25" x14ac:dyDescent="0.2">
      <c r="A166" s="122"/>
      <c r="B166" s="123"/>
      <c r="C166" s="122"/>
      <c r="D166" s="283" t="s">
        <v>143</v>
      </c>
      <c r="E166" s="122"/>
      <c r="F166" s="284" t="s">
        <v>766</v>
      </c>
      <c r="G166" s="122"/>
      <c r="H166" s="122"/>
      <c r="I166" s="122"/>
      <c r="J166" s="122"/>
      <c r="K166" s="122"/>
      <c r="L166" s="123"/>
      <c r="M166" s="285"/>
      <c r="N166" s="286"/>
      <c r="O166" s="165"/>
      <c r="P166" s="165"/>
      <c r="Q166" s="165"/>
      <c r="R166" s="165"/>
      <c r="S166" s="165"/>
      <c r="T166" s="166"/>
      <c r="U166" s="122"/>
      <c r="V166" s="122"/>
      <c r="W166" s="122"/>
      <c r="X166" s="122"/>
      <c r="Y166" s="122"/>
      <c r="Z166" s="122"/>
      <c r="AA166" s="122"/>
      <c r="AB166" s="122"/>
      <c r="AC166" s="122"/>
      <c r="AD166" s="122"/>
      <c r="AE166" s="122"/>
      <c r="AT166" s="105" t="s">
        <v>143</v>
      </c>
      <c r="AU166" s="105" t="s">
        <v>141</v>
      </c>
    </row>
    <row r="167" spans="1:65" s="128" customFormat="1" ht="16.5" customHeight="1" x14ac:dyDescent="0.2">
      <c r="A167" s="122"/>
      <c r="B167" s="123"/>
      <c r="C167" s="271" t="s">
        <v>393</v>
      </c>
      <c r="D167" s="271" t="s">
        <v>135</v>
      </c>
      <c r="E167" s="272" t="s">
        <v>767</v>
      </c>
      <c r="F167" s="273" t="s">
        <v>768</v>
      </c>
      <c r="G167" s="274" t="s">
        <v>274</v>
      </c>
      <c r="H167" s="275">
        <v>1</v>
      </c>
      <c r="I167" s="5"/>
      <c r="J167" s="276">
        <f>ROUND(I167*H167,2)</f>
        <v>0</v>
      </c>
      <c r="K167" s="273" t="s">
        <v>139</v>
      </c>
      <c r="L167" s="123"/>
      <c r="M167" s="277" t="s">
        <v>3</v>
      </c>
      <c r="N167" s="278" t="s">
        <v>48</v>
      </c>
      <c r="O167" s="165"/>
      <c r="P167" s="279">
        <f>O167*H167</f>
        <v>0</v>
      </c>
      <c r="Q167" s="279">
        <v>0</v>
      </c>
      <c r="R167" s="279">
        <f>Q167*H167</f>
        <v>0</v>
      </c>
      <c r="S167" s="279">
        <v>0</v>
      </c>
      <c r="T167" s="280">
        <f>S167*H167</f>
        <v>0</v>
      </c>
      <c r="U167" s="122"/>
      <c r="V167" s="122"/>
      <c r="W167" s="122"/>
      <c r="X167" s="122"/>
      <c r="Y167" s="122"/>
      <c r="Z167" s="122"/>
      <c r="AA167" s="122"/>
      <c r="AB167" s="122"/>
      <c r="AC167" s="122"/>
      <c r="AD167" s="122"/>
      <c r="AE167" s="122"/>
      <c r="AR167" s="281" t="s">
        <v>188</v>
      </c>
      <c r="AT167" s="281" t="s">
        <v>135</v>
      </c>
      <c r="AU167" s="281" t="s">
        <v>141</v>
      </c>
      <c r="AY167" s="105" t="s">
        <v>132</v>
      </c>
      <c r="BE167" s="282">
        <f>IF(N167="základní",J167,0)</f>
        <v>0</v>
      </c>
      <c r="BF167" s="282">
        <f>IF(N167="snížená",J167,0)</f>
        <v>0</v>
      </c>
      <c r="BG167" s="282">
        <f>IF(N167="zákl. přenesená",J167,0)</f>
        <v>0</v>
      </c>
      <c r="BH167" s="282">
        <f>IF(N167="sníž. přenesená",J167,0)</f>
        <v>0</v>
      </c>
      <c r="BI167" s="282">
        <f>IF(N167="nulová",J167,0)</f>
        <v>0</v>
      </c>
      <c r="BJ167" s="105" t="s">
        <v>141</v>
      </c>
      <c r="BK167" s="282">
        <f>ROUND(I167*H167,2)</f>
        <v>0</v>
      </c>
      <c r="BL167" s="105" t="s">
        <v>188</v>
      </c>
      <c r="BM167" s="281" t="s">
        <v>499</v>
      </c>
    </row>
    <row r="168" spans="1:65" s="128" customFormat="1" ht="11.25" x14ac:dyDescent="0.2">
      <c r="A168" s="122"/>
      <c r="B168" s="123"/>
      <c r="C168" s="122"/>
      <c r="D168" s="283" t="s">
        <v>143</v>
      </c>
      <c r="E168" s="122"/>
      <c r="F168" s="284" t="s">
        <v>769</v>
      </c>
      <c r="G168" s="122"/>
      <c r="H168" s="122"/>
      <c r="I168" s="122"/>
      <c r="J168" s="122"/>
      <c r="K168" s="122"/>
      <c r="L168" s="123"/>
      <c r="M168" s="285"/>
      <c r="N168" s="286"/>
      <c r="O168" s="165"/>
      <c r="P168" s="165"/>
      <c r="Q168" s="165"/>
      <c r="R168" s="165"/>
      <c r="S168" s="165"/>
      <c r="T168" s="166"/>
      <c r="U168" s="122"/>
      <c r="V168" s="122"/>
      <c r="W168" s="122"/>
      <c r="X168" s="122"/>
      <c r="Y168" s="122"/>
      <c r="Z168" s="122"/>
      <c r="AA168" s="122"/>
      <c r="AB168" s="122"/>
      <c r="AC168" s="122"/>
      <c r="AD168" s="122"/>
      <c r="AE168" s="122"/>
      <c r="AT168" s="105" t="s">
        <v>143</v>
      </c>
      <c r="AU168" s="105" t="s">
        <v>141</v>
      </c>
    </row>
    <row r="169" spans="1:65" s="128" customFormat="1" ht="21.75" customHeight="1" x14ac:dyDescent="0.2">
      <c r="A169" s="122"/>
      <c r="B169" s="123"/>
      <c r="C169" s="271" t="s">
        <v>471</v>
      </c>
      <c r="D169" s="271" t="s">
        <v>135</v>
      </c>
      <c r="E169" s="272" t="s">
        <v>770</v>
      </c>
      <c r="F169" s="273" t="s">
        <v>771</v>
      </c>
      <c r="G169" s="274" t="s">
        <v>274</v>
      </c>
      <c r="H169" s="275">
        <v>4</v>
      </c>
      <c r="I169" s="5"/>
      <c r="J169" s="276">
        <f>ROUND(I169*H169,2)</f>
        <v>0</v>
      </c>
      <c r="K169" s="273" t="s">
        <v>139</v>
      </c>
      <c r="L169" s="123"/>
      <c r="M169" s="277" t="s">
        <v>3</v>
      </c>
      <c r="N169" s="278" t="s">
        <v>48</v>
      </c>
      <c r="O169" s="165"/>
      <c r="P169" s="279">
        <f>O169*H169</f>
        <v>0</v>
      </c>
      <c r="Q169" s="279">
        <v>0</v>
      </c>
      <c r="R169" s="279">
        <f>Q169*H169</f>
        <v>0</v>
      </c>
      <c r="S169" s="279">
        <v>0</v>
      </c>
      <c r="T169" s="280">
        <f>S169*H169</f>
        <v>0</v>
      </c>
      <c r="U169" s="122"/>
      <c r="V169" s="122"/>
      <c r="W169" s="122"/>
      <c r="X169" s="122"/>
      <c r="Y169" s="122"/>
      <c r="Z169" s="122"/>
      <c r="AA169" s="122"/>
      <c r="AB169" s="122"/>
      <c r="AC169" s="122"/>
      <c r="AD169" s="122"/>
      <c r="AE169" s="122"/>
      <c r="AR169" s="281" t="s">
        <v>188</v>
      </c>
      <c r="AT169" s="281" t="s">
        <v>135</v>
      </c>
      <c r="AU169" s="281" t="s">
        <v>141</v>
      </c>
      <c r="AY169" s="105" t="s">
        <v>132</v>
      </c>
      <c r="BE169" s="282">
        <f>IF(N169="základní",J169,0)</f>
        <v>0</v>
      </c>
      <c r="BF169" s="282">
        <f>IF(N169="snížená",J169,0)</f>
        <v>0</v>
      </c>
      <c r="BG169" s="282">
        <f>IF(N169="zákl. přenesená",J169,0)</f>
        <v>0</v>
      </c>
      <c r="BH169" s="282">
        <f>IF(N169="sníž. přenesená",J169,0)</f>
        <v>0</v>
      </c>
      <c r="BI169" s="282">
        <f>IF(N169="nulová",J169,0)</f>
        <v>0</v>
      </c>
      <c r="BJ169" s="105" t="s">
        <v>141</v>
      </c>
      <c r="BK169" s="282">
        <f>ROUND(I169*H169,2)</f>
        <v>0</v>
      </c>
      <c r="BL169" s="105" t="s">
        <v>188</v>
      </c>
      <c r="BM169" s="281" t="s">
        <v>512</v>
      </c>
    </row>
    <row r="170" spans="1:65" s="128" customFormat="1" ht="11.25" x14ac:dyDescent="0.2">
      <c r="A170" s="122"/>
      <c r="B170" s="123"/>
      <c r="C170" s="122"/>
      <c r="D170" s="283" t="s">
        <v>143</v>
      </c>
      <c r="E170" s="122"/>
      <c r="F170" s="284" t="s">
        <v>772</v>
      </c>
      <c r="G170" s="122"/>
      <c r="H170" s="122"/>
      <c r="I170" s="122"/>
      <c r="J170" s="122"/>
      <c r="K170" s="122"/>
      <c r="L170" s="123"/>
      <c r="M170" s="285"/>
      <c r="N170" s="286"/>
      <c r="O170" s="165"/>
      <c r="P170" s="165"/>
      <c r="Q170" s="165"/>
      <c r="R170" s="165"/>
      <c r="S170" s="165"/>
      <c r="T170" s="166"/>
      <c r="U170" s="122"/>
      <c r="V170" s="122"/>
      <c r="W170" s="122"/>
      <c r="X170" s="122"/>
      <c r="Y170" s="122"/>
      <c r="Z170" s="122"/>
      <c r="AA170" s="122"/>
      <c r="AB170" s="122"/>
      <c r="AC170" s="122"/>
      <c r="AD170" s="122"/>
      <c r="AE170" s="122"/>
      <c r="AT170" s="105" t="s">
        <v>143</v>
      </c>
      <c r="AU170" s="105" t="s">
        <v>141</v>
      </c>
    </row>
    <row r="171" spans="1:65" s="128" customFormat="1" ht="16.5" customHeight="1" x14ac:dyDescent="0.2">
      <c r="A171" s="122"/>
      <c r="B171" s="123"/>
      <c r="C171" s="271" t="s">
        <v>476</v>
      </c>
      <c r="D171" s="271" t="s">
        <v>135</v>
      </c>
      <c r="E171" s="272" t="s">
        <v>773</v>
      </c>
      <c r="F171" s="273" t="s">
        <v>774</v>
      </c>
      <c r="G171" s="274" t="s">
        <v>274</v>
      </c>
      <c r="H171" s="275">
        <v>8</v>
      </c>
      <c r="I171" s="5"/>
      <c r="J171" s="276">
        <f>ROUND(I171*H171,2)</f>
        <v>0</v>
      </c>
      <c r="K171" s="273" t="s">
        <v>139</v>
      </c>
      <c r="L171" s="123"/>
      <c r="M171" s="277" t="s">
        <v>3</v>
      </c>
      <c r="N171" s="278" t="s">
        <v>48</v>
      </c>
      <c r="O171" s="165"/>
      <c r="P171" s="279">
        <f>O171*H171</f>
        <v>0</v>
      </c>
      <c r="Q171" s="279">
        <v>0</v>
      </c>
      <c r="R171" s="279">
        <f>Q171*H171</f>
        <v>0</v>
      </c>
      <c r="S171" s="279">
        <v>0</v>
      </c>
      <c r="T171" s="280">
        <f>S171*H171</f>
        <v>0</v>
      </c>
      <c r="U171" s="122"/>
      <c r="V171" s="122"/>
      <c r="W171" s="122"/>
      <c r="X171" s="122"/>
      <c r="Y171" s="122"/>
      <c r="Z171" s="122"/>
      <c r="AA171" s="122"/>
      <c r="AB171" s="122"/>
      <c r="AC171" s="122"/>
      <c r="AD171" s="122"/>
      <c r="AE171" s="122"/>
      <c r="AR171" s="281" t="s">
        <v>188</v>
      </c>
      <c r="AT171" s="281" t="s">
        <v>135</v>
      </c>
      <c r="AU171" s="281" t="s">
        <v>141</v>
      </c>
      <c r="AY171" s="105" t="s">
        <v>132</v>
      </c>
      <c r="BE171" s="282">
        <f>IF(N171="základní",J171,0)</f>
        <v>0</v>
      </c>
      <c r="BF171" s="282">
        <f>IF(N171="snížená",J171,0)</f>
        <v>0</v>
      </c>
      <c r="BG171" s="282">
        <f>IF(N171="zákl. přenesená",J171,0)</f>
        <v>0</v>
      </c>
      <c r="BH171" s="282">
        <f>IF(N171="sníž. přenesená",J171,0)</f>
        <v>0</v>
      </c>
      <c r="BI171" s="282">
        <f>IF(N171="nulová",J171,0)</f>
        <v>0</v>
      </c>
      <c r="BJ171" s="105" t="s">
        <v>141</v>
      </c>
      <c r="BK171" s="282">
        <f>ROUND(I171*H171,2)</f>
        <v>0</v>
      </c>
      <c r="BL171" s="105" t="s">
        <v>188</v>
      </c>
      <c r="BM171" s="281" t="s">
        <v>535</v>
      </c>
    </row>
    <row r="172" spans="1:65" s="128" customFormat="1" ht="11.25" x14ac:dyDescent="0.2">
      <c r="A172" s="122"/>
      <c r="B172" s="123"/>
      <c r="C172" s="122"/>
      <c r="D172" s="283" t="s">
        <v>143</v>
      </c>
      <c r="E172" s="122"/>
      <c r="F172" s="284" t="s">
        <v>775</v>
      </c>
      <c r="G172" s="122"/>
      <c r="H172" s="122"/>
      <c r="I172" s="122"/>
      <c r="J172" s="122"/>
      <c r="K172" s="122"/>
      <c r="L172" s="123"/>
      <c r="M172" s="285"/>
      <c r="N172" s="286"/>
      <c r="O172" s="165"/>
      <c r="P172" s="165"/>
      <c r="Q172" s="165"/>
      <c r="R172" s="165"/>
      <c r="S172" s="165"/>
      <c r="T172" s="166"/>
      <c r="U172" s="122"/>
      <c r="V172" s="122"/>
      <c r="W172" s="122"/>
      <c r="X172" s="122"/>
      <c r="Y172" s="122"/>
      <c r="Z172" s="122"/>
      <c r="AA172" s="122"/>
      <c r="AB172" s="122"/>
      <c r="AC172" s="122"/>
      <c r="AD172" s="122"/>
      <c r="AE172" s="122"/>
      <c r="AT172" s="105" t="s">
        <v>143</v>
      </c>
      <c r="AU172" s="105" t="s">
        <v>141</v>
      </c>
    </row>
    <row r="173" spans="1:65" s="128" customFormat="1" ht="24.2" customHeight="1" x14ac:dyDescent="0.2">
      <c r="A173" s="122"/>
      <c r="B173" s="123"/>
      <c r="C173" s="271" t="s">
        <v>306</v>
      </c>
      <c r="D173" s="271" t="s">
        <v>135</v>
      </c>
      <c r="E173" s="272" t="s">
        <v>776</v>
      </c>
      <c r="F173" s="273" t="s">
        <v>777</v>
      </c>
      <c r="G173" s="274" t="s">
        <v>178</v>
      </c>
      <c r="H173" s="275">
        <v>48</v>
      </c>
      <c r="I173" s="5"/>
      <c r="J173" s="276">
        <f>ROUND(I173*H173,2)</f>
        <v>0</v>
      </c>
      <c r="K173" s="273" t="s">
        <v>139</v>
      </c>
      <c r="L173" s="123"/>
      <c r="M173" s="277" t="s">
        <v>3</v>
      </c>
      <c r="N173" s="278" t="s">
        <v>48</v>
      </c>
      <c r="O173" s="165"/>
      <c r="P173" s="279">
        <f>O173*H173</f>
        <v>0</v>
      </c>
      <c r="Q173" s="279">
        <v>0</v>
      </c>
      <c r="R173" s="279">
        <f>Q173*H173</f>
        <v>0</v>
      </c>
      <c r="S173" s="279">
        <v>0</v>
      </c>
      <c r="T173" s="280">
        <f>S173*H173</f>
        <v>0</v>
      </c>
      <c r="U173" s="122"/>
      <c r="V173" s="122"/>
      <c r="W173" s="122"/>
      <c r="X173" s="122"/>
      <c r="Y173" s="122"/>
      <c r="Z173" s="122"/>
      <c r="AA173" s="122"/>
      <c r="AB173" s="122"/>
      <c r="AC173" s="122"/>
      <c r="AD173" s="122"/>
      <c r="AE173" s="122"/>
      <c r="AR173" s="281" t="s">
        <v>188</v>
      </c>
      <c r="AT173" s="281" t="s">
        <v>135</v>
      </c>
      <c r="AU173" s="281" t="s">
        <v>141</v>
      </c>
      <c r="AY173" s="105" t="s">
        <v>132</v>
      </c>
      <c r="BE173" s="282">
        <f>IF(N173="základní",J173,0)</f>
        <v>0</v>
      </c>
      <c r="BF173" s="282">
        <f>IF(N173="snížená",J173,0)</f>
        <v>0</v>
      </c>
      <c r="BG173" s="282">
        <f>IF(N173="zákl. přenesená",J173,0)</f>
        <v>0</v>
      </c>
      <c r="BH173" s="282">
        <f>IF(N173="sníž. přenesená",J173,0)</f>
        <v>0</v>
      </c>
      <c r="BI173" s="282">
        <f>IF(N173="nulová",J173,0)</f>
        <v>0</v>
      </c>
      <c r="BJ173" s="105" t="s">
        <v>141</v>
      </c>
      <c r="BK173" s="282">
        <f>ROUND(I173*H173,2)</f>
        <v>0</v>
      </c>
      <c r="BL173" s="105" t="s">
        <v>188</v>
      </c>
      <c r="BM173" s="281" t="s">
        <v>544</v>
      </c>
    </row>
    <row r="174" spans="1:65" s="128" customFormat="1" ht="11.25" x14ac:dyDescent="0.2">
      <c r="A174" s="122"/>
      <c r="B174" s="123"/>
      <c r="C174" s="122"/>
      <c r="D174" s="283" t="s">
        <v>143</v>
      </c>
      <c r="E174" s="122"/>
      <c r="F174" s="284" t="s">
        <v>778</v>
      </c>
      <c r="G174" s="122"/>
      <c r="H174" s="122"/>
      <c r="I174" s="122"/>
      <c r="J174" s="122"/>
      <c r="K174" s="122"/>
      <c r="L174" s="123"/>
      <c r="M174" s="285"/>
      <c r="N174" s="286"/>
      <c r="O174" s="165"/>
      <c r="P174" s="165"/>
      <c r="Q174" s="165"/>
      <c r="R174" s="165"/>
      <c r="S174" s="165"/>
      <c r="T174" s="166"/>
      <c r="U174" s="122"/>
      <c r="V174" s="122"/>
      <c r="W174" s="122"/>
      <c r="X174" s="122"/>
      <c r="Y174" s="122"/>
      <c r="Z174" s="122"/>
      <c r="AA174" s="122"/>
      <c r="AB174" s="122"/>
      <c r="AC174" s="122"/>
      <c r="AD174" s="122"/>
      <c r="AE174" s="122"/>
      <c r="AT174" s="105" t="s">
        <v>143</v>
      </c>
      <c r="AU174" s="105" t="s">
        <v>141</v>
      </c>
    </row>
    <row r="175" spans="1:65" s="287" customFormat="1" ht="11.25" x14ac:dyDescent="0.2">
      <c r="B175" s="288"/>
      <c r="D175" s="289" t="s">
        <v>149</v>
      </c>
      <c r="E175" s="290" t="s">
        <v>3</v>
      </c>
      <c r="F175" s="291" t="s">
        <v>779</v>
      </c>
      <c r="H175" s="292">
        <v>48</v>
      </c>
      <c r="L175" s="288"/>
      <c r="M175" s="293"/>
      <c r="N175" s="294"/>
      <c r="O175" s="294"/>
      <c r="P175" s="294"/>
      <c r="Q175" s="294"/>
      <c r="R175" s="294"/>
      <c r="S175" s="294"/>
      <c r="T175" s="295"/>
      <c r="AT175" s="290" t="s">
        <v>149</v>
      </c>
      <c r="AU175" s="290" t="s">
        <v>141</v>
      </c>
      <c r="AV175" s="287" t="s">
        <v>141</v>
      </c>
      <c r="AW175" s="287" t="s">
        <v>37</v>
      </c>
      <c r="AX175" s="287" t="s">
        <v>76</v>
      </c>
      <c r="AY175" s="290" t="s">
        <v>132</v>
      </c>
    </row>
    <row r="176" spans="1:65" s="296" customFormat="1" ht="11.25" x14ac:dyDescent="0.2">
      <c r="B176" s="297"/>
      <c r="D176" s="289" t="s">
        <v>149</v>
      </c>
      <c r="E176" s="298" t="s">
        <v>3</v>
      </c>
      <c r="F176" s="299" t="s">
        <v>155</v>
      </c>
      <c r="H176" s="300">
        <v>48</v>
      </c>
      <c r="L176" s="297"/>
      <c r="M176" s="301"/>
      <c r="N176" s="302"/>
      <c r="O176" s="302"/>
      <c r="P176" s="302"/>
      <c r="Q176" s="302"/>
      <c r="R176" s="302"/>
      <c r="S176" s="302"/>
      <c r="T176" s="303"/>
      <c r="AT176" s="298" t="s">
        <v>149</v>
      </c>
      <c r="AU176" s="298" t="s">
        <v>141</v>
      </c>
      <c r="AV176" s="296" t="s">
        <v>140</v>
      </c>
      <c r="AW176" s="296" t="s">
        <v>37</v>
      </c>
      <c r="AX176" s="296" t="s">
        <v>84</v>
      </c>
      <c r="AY176" s="298" t="s">
        <v>132</v>
      </c>
    </row>
    <row r="177" spans="1:65" s="128" customFormat="1" ht="21.75" customHeight="1" x14ac:dyDescent="0.2">
      <c r="A177" s="122"/>
      <c r="B177" s="123"/>
      <c r="C177" s="271" t="s">
        <v>310</v>
      </c>
      <c r="D177" s="271" t="s">
        <v>135</v>
      </c>
      <c r="E177" s="272" t="s">
        <v>780</v>
      </c>
      <c r="F177" s="273" t="s">
        <v>781</v>
      </c>
      <c r="G177" s="274" t="s">
        <v>178</v>
      </c>
      <c r="H177" s="275">
        <v>48</v>
      </c>
      <c r="I177" s="5"/>
      <c r="J177" s="276">
        <f>ROUND(I177*H177,2)</f>
        <v>0</v>
      </c>
      <c r="K177" s="273" t="s">
        <v>139</v>
      </c>
      <c r="L177" s="123"/>
      <c r="M177" s="277" t="s">
        <v>3</v>
      </c>
      <c r="N177" s="278" t="s">
        <v>48</v>
      </c>
      <c r="O177" s="165"/>
      <c r="P177" s="279">
        <f>O177*H177</f>
        <v>0</v>
      </c>
      <c r="Q177" s="279">
        <v>0</v>
      </c>
      <c r="R177" s="279">
        <f>Q177*H177</f>
        <v>0</v>
      </c>
      <c r="S177" s="279">
        <v>0</v>
      </c>
      <c r="T177" s="280">
        <f>S177*H177</f>
        <v>0</v>
      </c>
      <c r="U177" s="122"/>
      <c r="V177" s="122"/>
      <c r="W177" s="122"/>
      <c r="X177" s="122"/>
      <c r="Y177" s="122"/>
      <c r="Z177" s="122"/>
      <c r="AA177" s="122"/>
      <c r="AB177" s="122"/>
      <c r="AC177" s="122"/>
      <c r="AD177" s="122"/>
      <c r="AE177" s="122"/>
      <c r="AR177" s="281" t="s">
        <v>188</v>
      </c>
      <c r="AT177" s="281" t="s">
        <v>135</v>
      </c>
      <c r="AU177" s="281" t="s">
        <v>141</v>
      </c>
      <c r="AY177" s="105" t="s">
        <v>132</v>
      </c>
      <c r="BE177" s="282">
        <f>IF(N177="základní",J177,0)</f>
        <v>0</v>
      </c>
      <c r="BF177" s="282">
        <f>IF(N177="snížená",J177,0)</f>
        <v>0</v>
      </c>
      <c r="BG177" s="282">
        <f>IF(N177="zákl. přenesená",J177,0)</f>
        <v>0</v>
      </c>
      <c r="BH177" s="282">
        <f>IF(N177="sníž. přenesená",J177,0)</f>
        <v>0</v>
      </c>
      <c r="BI177" s="282">
        <f>IF(N177="nulová",J177,0)</f>
        <v>0</v>
      </c>
      <c r="BJ177" s="105" t="s">
        <v>141</v>
      </c>
      <c r="BK177" s="282">
        <f>ROUND(I177*H177,2)</f>
        <v>0</v>
      </c>
      <c r="BL177" s="105" t="s">
        <v>188</v>
      </c>
      <c r="BM177" s="281" t="s">
        <v>556</v>
      </c>
    </row>
    <row r="178" spans="1:65" s="128" customFormat="1" ht="11.25" x14ac:dyDescent="0.2">
      <c r="A178" s="122"/>
      <c r="B178" s="123"/>
      <c r="C178" s="122"/>
      <c r="D178" s="283" t="s">
        <v>143</v>
      </c>
      <c r="E178" s="122"/>
      <c r="F178" s="284" t="s">
        <v>782</v>
      </c>
      <c r="G178" s="122"/>
      <c r="H178" s="122"/>
      <c r="I178" s="122"/>
      <c r="J178" s="122"/>
      <c r="K178" s="122"/>
      <c r="L178" s="123"/>
      <c r="M178" s="285"/>
      <c r="N178" s="286"/>
      <c r="O178" s="165"/>
      <c r="P178" s="165"/>
      <c r="Q178" s="165"/>
      <c r="R178" s="165"/>
      <c r="S178" s="165"/>
      <c r="T178" s="166"/>
      <c r="U178" s="122"/>
      <c r="V178" s="122"/>
      <c r="W178" s="122"/>
      <c r="X178" s="122"/>
      <c r="Y178" s="122"/>
      <c r="Z178" s="122"/>
      <c r="AA178" s="122"/>
      <c r="AB178" s="122"/>
      <c r="AC178" s="122"/>
      <c r="AD178" s="122"/>
      <c r="AE178" s="122"/>
      <c r="AT178" s="105" t="s">
        <v>143</v>
      </c>
      <c r="AU178" s="105" t="s">
        <v>141</v>
      </c>
    </row>
    <row r="179" spans="1:65" s="128" customFormat="1" ht="16.5" customHeight="1" x14ac:dyDescent="0.2">
      <c r="A179" s="122"/>
      <c r="B179" s="123"/>
      <c r="C179" s="304" t="s">
        <v>415</v>
      </c>
      <c r="D179" s="304" t="s">
        <v>243</v>
      </c>
      <c r="E179" s="305" t="s">
        <v>783</v>
      </c>
      <c r="F179" s="306" t="s">
        <v>784</v>
      </c>
      <c r="G179" s="307" t="s">
        <v>274</v>
      </c>
      <c r="H179" s="308">
        <v>1</v>
      </c>
      <c r="I179" s="8"/>
      <c r="J179" s="309">
        <f>ROUND(I179*H179,2)</f>
        <v>0</v>
      </c>
      <c r="K179" s="306" t="s">
        <v>139</v>
      </c>
      <c r="L179" s="310"/>
      <c r="M179" s="311" t="s">
        <v>3</v>
      </c>
      <c r="N179" s="312" t="s">
        <v>48</v>
      </c>
      <c r="O179" s="165"/>
      <c r="P179" s="279">
        <f>O179*H179</f>
        <v>0</v>
      </c>
      <c r="Q179" s="279">
        <v>0</v>
      </c>
      <c r="R179" s="279">
        <f>Q179*H179</f>
        <v>0</v>
      </c>
      <c r="S179" s="279">
        <v>0</v>
      </c>
      <c r="T179" s="280">
        <f>S179*H179</f>
        <v>0</v>
      </c>
      <c r="U179" s="122"/>
      <c r="V179" s="122"/>
      <c r="W179" s="122"/>
      <c r="X179" s="122"/>
      <c r="Y179" s="122"/>
      <c r="Z179" s="122"/>
      <c r="AA179" s="122"/>
      <c r="AB179" s="122"/>
      <c r="AC179" s="122"/>
      <c r="AD179" s="122"/>
      <c r="AE179" s="122"/>
      <c r="AR179" s="281" t="s">
        <v>246</v>
      </c>
      <c r="AT179" s="281" t="s">
        <v>243</v>
      </c>
      <c r="AU179" s="281" t="s">
        <v>141</v>
      </c>
      <c r="AY179" s="105" t="s">
        <v>132</v>
      </c>
      <c r="BE179" s="282">
        <f>IF(N179="základní",J179,0)</f>
        <v>0</v>
      </c>
      <c r="BF179" s="282">
        <f>IF(N179="snížená",J179,0)</f>
        <v>0</v>
      </c>
      <c r="BG179" s="282">
        <f>IF(N179="zákl. přenesená",J179,0)</f>
        <v>0</v>
      </c>
      <c r="BH179" s="282">
        <f>IF(N179="sníž. přenesená",J179,0)</f>
        <v>0</v>
      </c>
      <c r="BI179" s="282">
        <f>IF(N179="nulová",J179,0)</f>
        <v>0</v>
      </c>
      <c r="BJ179" s="105" t="s">
        <v>141</v>
      </c>
      <c r="BK179" s="282">
        <f>ROUND(I179*H179,2)</f>
        <v>0</v>
      </c>
      <c r="BL179" s="105" t="s">
        <v>188</v>
      </c>
      <c r="BM179" s="281" t="s">
        <v>785</v>
      </c>
    </row>
    <row r="180" spans="1:65" s="128" customFormat="1" ht="11.25" x14ac:dyDescent="0.2">
      <c r="A180" s="122"/>
      <c r="B180" s="123"/>
      <c r="C180" s="122"/>
      <c r="D180" s="283" t="s">
        <v>143</v>
      </c>
      <c r="E180" s="122"/>
      <c r="F180" s="284" t="s">
        <v>786</v>
      </c>
      <c r="G180" s="122"/>
      <c r="H180" s="122"/>
      <c r="I180" s="122"/>
      <c r="J180" s="122"/>
      <c r="K180" s="122"/>
      <c r="L180" s="123"/>
      <c r="M180" s="285"/>
      <c r="N180" s="286"/>
      <c r="O180" s="165"/>
      <c r="P180" s="165"/>
      <c r="Q180" s="165"/>
      <c r="R180" s="165"/>
      <c r="S180" s="165"/>
      <c r="T180" s="166"/>
      <c r="U180" s="122"/>
      <c r="V180" s="122"/>
      <c r="W180" s="122"/>
      <c r="X180" s="122"/>
      <c r="Y180" s="122"/>
      <c r="Z180" s="122"/>
      <c r="AA180" s="122"/>
      <c r="AB180" s="122"/>
      <c r="AC180" s="122"/>
      <c r="AD180" s="122"/>
      <c r="AE180" s="122"/>
      <c r="AT180" s="105" t="s">
        <v>143</v>
      </c>
      <c r="AU180" s="105" t="s">
        <v>141</v>
      </c>
    </row>
    <row r="181" spans="1:65" s="128" customFormat="1" ht="16.5" customHeight="1" x14ac:dyDescent="0.2">
      <c r="A181" s="122"/>
      <c r="B181" s="123"/>
      <c r="C181" s="304" t="s">
        <v>420</v>
      </c>
      <c r="D181" s="304" t="s">
        <v>243</v>
      </c>
      <c r="E181" s="305" t="s">
        <v>787</v>
      </c>
      <c r="F181" s="306" t="s">
        <v>788</v>
      </c>
      <c r="G181" s="307" t="s">
        <v>274</v>
      </c>
      <c r="H181" s="308">
        <v>2</v>
      </c>
      <c r="I181" s="8"/>
      <c r="J181" s="309">
        <f>ROUND(I181*H181,2)</f>
        <v>0</v>
      </c>
      <c r="K181" s="306" t="s">
        <v>139</v>
      </c>
      <c r="L181" s="310"/>
      <c r="M181" s="311" t="s">
        <v>3</v>
      </c>
      <c r="N181" s="312" t="s">
        <v>48</v>
      </c>
      <c r="O181" s="165"/>
      <c r="P181" s="279">
        <f>O181*H181</f>
        <v>0</v>
      </c>
      <c r="Q181" s="279">
        <v>0</v>
      </c>
      <c r="R181" s="279">
        <f>Q181*H181</f>
        <v>0</v>
      </c>
      <c r="S181" s="279">
        <v>0</v>
      </c>
      <c r="T181" s="280">
        <f>S181*H181</f>
        <v>0</v>
      </c>
      <c r="U181" s="122"/>
      <c r="V181" s="122"/>
      <c r="W181" s="122"/>
      <c r="X181" s="122"/>
      <c r="Y181" s="122"/>
      <c r="Z181" s="122"/>
      <c r="AA181" s="122"/>
      <c r="AB181" s="122"/>
      <c r="AC181" s="122"/>
      <c r="AD181" s="122"/>
      <c r="AE181" s="122"/>
      <c r="AR181" s="281" t="s">
        <v>246</v>
      </c>
      <c r="AT181" s="281" t="s">
        <v>243</v>
      </c>
      <c r="AU181" s="281" t="s">
        <v>141</v>
      </c>
      <c r="AY181" s="105" t="s">
        <v>132</v>
      </c>
      <c r="BE181" s="282">
        <f>IF(N181="základní",J181,0)</f>
        <v>0</v>
      </c>
      <c r="BF181" s="282">
        <f>IF(N181="snížená",J181,0)</f>
        <v>0</v>
      </c>
      <c r="BG181" s="282">
        <f>IF(N181="zákl. přenesená",J181,0)</f>
        <v>0</v>
      </c>
      <c r="BH181" s="282">
        <f>IF(N181="sníž. přenesená",J181,0)</f>
        <v>0</v>
      </c>
      <c r="BI181" s="282">
        <f>IF(N181="nulová",J181,0)</f>
        <v>0</v>
      </c>
      <c r="BJ181" s="105" t="s">
        <v>141</v>
      </c>
      <c r="BK181" s="282">
        <f>ROUND(I181*H181,2)</f>
        <v>0</v>
      </c>
      <c r="BL181" s="105" t="s">
        <v>188</v>
      </c>
      <c r="BM181" s="281" t="s">
        <v>789</v>
      </c>
    </row>
    <row r="182" spans="1:65" s="128" customFormat="1" ht="11.25" x14ac:dyDescent="0.2">
      <c r="A182" s="122"/>
      <c r="B182" s="123"/>
      <c r="C182" s="122"/>
      <c r="D182" s="283" t="s">
        <v>143</v>
      </c>
      <c r="E182" s="122"/>
      <c r="F182" s="284" t="s">
        <v>790</v>
      </c>
      <c r="G182" s="122"/>
      <c r="H182" s="122"/>
      <c r="I182" s="122"/>
      <c r="J182" s="122"/>
      <c r="K182" s="122"/>
      <c r="L182" s="123"/>
      <c r="M182" s="285"/>
      <c r="N182" s="286"/>
      <c r="O182" s="165"/>
      <c r="P182" s="165"/>
      <c r="Q182" s="165"/>
      <c r="R182" s="165"/>
      <c r="S182" s="165"/>
      <c r="T182" s="166"/>
      <c r="U182" s="122"/>
      <c r="V182" s="122"/>
      <c r="W182" s="122"/>
      <c r="X182" s="122"/>
      <c r="Y182" s="122"/>
      <c r="Z182" s="122"/>
      <c r="AA182" s="122"/>
      <c r="AB182" s="122"/>
      <c r="AC182" s="122"/>
      <c r="AD182" s="122"/>
      <c r="AE182" s="122"/>
      <c r="AT182" s="105" t="s">
        <v>143</v>
      </c>
      <c r="AU182" s="105" t="s">
        <v>141</v>
      </c>
    </row>
    <row r="183" spans="1:65" s="128" customFormat="1" ht="16.5" customHeight="1" x14ac:dyDescent="0.2">
      <c r="A183" s="122"/>
      <c r="B183" s="123"/>
      <c r="C183" s="304" t="s">
        <v>427</v>
      </c>
      <c r="D183" s="304" t="s">
        <v>243</v>
      </c>
      <c r="E183" s="305" t="s">
        <v>791</v>
      </c>
      <c r="F183" s="306" t="s">
        <v>792</v>
      </c>
      <c r="G183" s="307" t="s">
        <v>274</v>
      </c>
      <c r="H183" s="308">
        <v>2</v>
      </c>
      <c r="I183" s="8"/>
      <c r="J183" s="309">
        <f>ROUND(I183*H183,2)</f>
        <v>0</v>
      </c>
      <c r="K183" s="306" t="s">
        <v>139</v>
      </c>
      <c r="L183" s="310"/>
      <c r="M183" s="311" t="s">
        <v>3</v>
      </c>
      <c r="N183" s="312" t="s">
        <v>48</v>
      </c>
      <c r="O183" s="165"/>
      <c r="P183" s="279">
        <f>O183*H183</f>
        <v>0</v>
      </c>
      <c r="Q183" s="279">
        <v>0</v>
      </c>
      <c r="R183" s="279">
        <f>Q183*H183</f>
        <v>0</v>
      </c>
      <c r="S183" s="279">
        <v>0</v>
      </c>
      <c r="T183" s="280">
        <f>S183*H183</f>
        <v>0</v>
      </c>
      <c r="U183" s="122"/>
      <c r="V183" s="122"/>
      <c r="W183" s="122"/>
      <c r="X183" s="122"/>
      <c r="Y183" s="122"/>
      <c r="Z183" s="122"/>
      <c r="AA183" s="122"/>
      <c r="AB183" s="122"/>
      <c r="AC183" s="122"/>
      <c r="AD183" s="122"/>
      <c r="AE183" s="122"/>
      <c r="AR183" s="281" t="s">
        <v>246</v>
      </c>
      <c r="AT183" s="281" t="s">
        <v>243</v>
      </c>
      <c r="AU183" s="281" t="s">
        <v>141</v>
      </c>
      <c r="AY183" s="105" t="s">
        <v>132</v>
      </c>
      <c r="BE183" s="282">
        <f>IF(N183="základní",J183,0)</f>
        <v>0</v>
      </c>
      <c r="BF183" s="282">
        <f>IF(N183="snížená",J183,0)</f>
        <v>0</v>
      </c>
      <c r="BG183" s="282">
        <f>IF(N183="zákl. přenesená",J183,0)</f>
        <v>0</v>
      </c>
      <c r="BH183" s="282">
        <f>IF(N183="sníž. přenesená",J183,0)</f>
        <v>0</v>
      </c>
      <c r="BI183" s="282">
        <f>IF(N183="nulová",J183,0)</f>
        <v>0</v>
      </c>
      <c r="BJ183" s="105" t="s">
        <v>141</v>
      </c>
      <c r="BK183" s="282">
        <f>ROUND(I183*H183,2)</f>
        <v>0</v>
      </c>
      <c r="BL183" s="105" t="s">
        <v>188</v>
      </c>
      <c r="BM183" s="281" t="s">
        <v>793</v>
      </c>
    </row>
    <row r="184" spans="1:65" s="128" customFormat="1" ht="11.25" x14ac:dyDescent="0.2">
      <c r="A184" s="122"/>
      <c r="B184" s="123"/>
      <c r="C184" s="122"/>
      <c r="D184" s="283" t="s">
        <v>143</v>
      </c>
      <c r="E184" s="122"/>
      <c r="F184" s="284" t="s">
        <v>794</v>
      </c>
      <c r="G184" s="122"/>
      <c r="H184" s="122"/>
      <c r="I184" s="122"/>
      <c r="J184" s="122"/>
      <c r="K184" s="122"/>
      <c r="L184" s="123"/>
      <c r="M184" s="285"/>
      <c r="N184" s="286"/>
      <c r="O184" s="165"/>
      <c r="P184" s="165"/>
      <c r="Q184" s="165"/>
      <c r="R184" s="165"/>
      <c r="S184" s="165"/>
      <c r="T184" s="166"/>
      <c r="U184" s="122"/>
      <c r="V184" s="122"/>
      <c r="W184" s="122"/>
      <c r="X184" s="122"/>
      <c r="Y184" s="122"/>
      <c r="Z184" s="122"/>
      <c r="AA184" s="122"/>
      <c r="AB184" s="122"/>
      <c r="AC184" s="122"/>
      <c r="AD184" s="122"/>
      <c r="AE184" s="122"/>
      <c r="AT184" s="105" t="s">
        <v>143</v>
      </c>
      <c r="AU184" s="105" t="s">
        <v>141</v>
      </c>
    </row>
    <row r="185" spans="1:65" s="128" customFormat="1" ht="16.5" customHeight="1" x14ac:dyDescent="0.2">
      <c r="A185" s="122"/>
      <c r="B185" s="123"/>
      <c r="C185" s="304" t="s">
        <v>432</v>
      </c>
      <c r="D185" s="304" t="s">
        <v>243</v>
      </c>
      <c r="E185" s="305" t="s">
        <v>795</v>
      </c>
      <c r="F185" s="306" t="s">
        <v>796</v>
      </c>
      <c r="G185" s="307" t="s">
        <v>797</v>
      </c>
      <c r="H185" s="308">
        <v>1</v>
      </c>
      <c r="I185" s="8"/>
      <c r="J185" s="309">
        <f>ROUND(I185*H185,2)</f>
        <v>0</v>
      </c>
      <c r="K185" s="306" t="s">
        <v>139</v>
      </c>
      <c r="L185" s="310"/>
      <c r="M185" s="311" t="s">
        <v>3</v>
      </c>
      <c r="N185" s="312" t="s">
        <v>48</v>
      </c>
      <c r="O185" s="165"/>
      <c r="P185" s="279">
        <f>O185*H185</f>
        <v>0</v>
      </c>
      <c r="Q185" s="279">
        <v>0</v>
      </c>
      <c r="R185" s="279">
        <f>Q185*H185</f>
        <v>0</v>
      </c>
      <c r="S185" s="279">
        <v>0</v>
      </c>
      <c r="T185" s="280">
        <f>S185*H185</f>
        <v>0</v>
      </c>
      <c r="U185" s="122"/>
      <c r="V185" s="122"/>
      <c r="W185" s="122"/>
      <c r="X185" s="122"/>
      <c r="Y185" s="122"/>
      <c r="Z185" s="122"/>
      <c r="AA185" s="122"/>
      <c r="AB185" s="122"/>
      <c r="AC185" s="122"/>
      <c r="AD185" s="122"/>
      <c r="AE185" s="122"/>
      <c r="AR185" s="281" t="s">
        <v>246</v>
      </c>
      <c r="AT185" s="281" t="s">
        <v>243</v>
      </c>
      <c r="AU185" s="281" t="s">
        <v>141</v>
      </c>
      <c r="AY185" s="105" t="s">
        <v>132</v>
      </c>
      <c r="BE185" s="282">
        <f>IF(N185="základní",J185,0)</f>
        <v>0</v>
      </c>
      <c r="BF185" s="282">
        <f>IF(N185="snížená",J185,0)</f>
        <v>0</v>
      </c>
      <c r="BG185" s="282">
        <f>IF(N185="zákl. přenesená",J185,0)</f>
        <v>0</v>
      </c>
      <c r="BH185" s="282">
        <f>IF(N185="sníž. přenesená",J185,0)</f>
        <v>0</v>
      </c>
      <c r="BI185" s="282">
        <f>IF(N185="nulová",J185,0)</f>
        <v>0</v>
      </c>
      <c r="BJ185" s="105" t="s">
        <v>141</v>
      </c>
      <c r="BK185" s="282">
        <f>ROUND(I185*H185,2)</f>
        <v>0</v>
      </c>
      <c r="BL185" s="105" t="s">
        <v>188</v>
      </c>
      <c r="BM185" s="281" t="s">
        <v>798</v>
      </c>
    </row>
    <row r="186" spans="1:65" s="128" customFormat="1" ht="11.25" x14ac:dyDescent="0.2">
      <c r="A186" s="122"/>
      <c r="B186" s="123"/>
      <c r="C186" s="122"/>
      <c r="D186" s="283" t="s">
        <v>143</v>
      </c>
      <c r="E186" s="122"/>
      <c r="F186" s="284" t="s">
        <v>799</v>
      </c>
      <c r="G186" s="122"/>
      <c r="H186" s="122"/>
      <c r="I186" s="122"/>
      <c r="J186" s="122"/>
      <c r="K186" s="122"/>
      <c r="L186" s="123"/>
      <c r="M186" s="285"/>
      <c r="N186" s="286"/>
      <c r="O186" s="165"/>
      <c r="P186" s="165"/>
      <c r="Q186" s="165"/>
      <c r="R186" s="165"/>
      <c r="S186" s="165"/>
      <c r="T186" s="166"/>
      <c r="U186" s="122"/>
      <c r="V186" s="122"/>
      <c r="W186" s="122"/>
      <c r="X186" s="122"/>
      <c r="Y186" s="122"/>
      <c r="Z186" s="122"/>
      <c r="AA186" s="122"/>
      <c r="AB186" s="122"/>
      <c r="AC186" s="122"/>
      <c r="AD186" s="122"/>
      <c r="AE186" s="122"/>
      <c r="AT186" s="105" t="s">
        <v>143</v>
      </c>
      <c r="AU186" s="105" t="s">
        <v>141</v>
      </c>
    </row>
    <row r="187" spans="1:65" s="128" customFormat="1" ht="16.5" customHeight="1" x14ac:dyDescent="0.2">
      <c r="A187" s="122"/>
      <c r="B187" s="123"/>
      <c r="C187" s="304" t="s">
        <v>437</v>
      </c>
      <c r="D187" s="304" t="s">
        <v>243</v>
      </c>
      <c r="E187" s="305" t="s">
        <v>800</v>
      </c>
      <c r="F187" s="306" t="s">
        <v>801</v>
      </c>
      <c r="G187" s="307" t="s">
        <v>797</v>
      </c>
      <c r="H187" s="308">
        <v>1</v>
      </c>
      <c r="I187" s="8"/>
      <c r="J187" s="309">
        <f>ROUND(I187*H187,2)</f>
        <v>0</v>
      </c>
      <c r="K187" s="306" t="s">
        <v>139</v>
      </c>
      <c r="L187" s="310"/>
      <c r="M187" s="311" t="s">
        <v>3</v>
      </c>
      <c r="N187" s="312" t="s">
        <v>48</v>
      </c>
      <c r="O187" s="165"/>
      <c r="P187" s="279">
        <f>O187*H187</f>
        <v>0</v>
      </c>
      <c r="Q187" s="279">
        <v>0</v>
      </c>
      <c r="R187" s="279">
        <f>Q187*H187</f>
        <v>0</v>
      </c>
      <c r="S187" s="279">
        <v>0</v>
      </c>
      <c r="T187" s="280">
        <f>S187*H187</f>
        <v>0</v>
      </c>
      <c r="U187" s="122"/>
      <c r="V187" s="122"/>
      <c r="W187" s="122"/>
      <c r="X187" s="122"/>
      <c r="Y187" s="122"/>
      <c r="Z187" s="122"/>
      <c r="AA187" s="122"/>
      <c r="AB187" s="122"/>
      <c r="AC187" s="122"/>
      <c r="AD187" s="122"/>
      <c r="AE187" s="122"/>
      <c r="AR187" s="281" t="s">
        <v>246</v>
      </c>
      <c r="AT187" s="281" t="s">
        <v>243</v>
      </c>
      <c r="AU187" s="281" t="s">
        <v>141</v>
      </c>
      <c r="AY187" s="105" t="s">
        <v>132</v>
      </c>
      <c r="BE187" s="282">
        <f>IF(N187="základní",J187,0)</f>
        <v>0</v>
      </c>
      <c r="BF187" s="282">
        <f>IF(N187="snížená",J187,0)</f>
        <v>0</v>
      </c>
      <c r="BG187" s="282">
        <f>IF(N187="zákl. přenesená",J187,0)</f>
        <v>0</v>
      </c>
      <c r="BH187" s="282">
        <f>IF(N187="sníž. přenesená",J187,0)</f>
        <v>0</v>
      </c>
      <c r="BI187" s="282">
        <f>IF(N187="nulová",J187,0)</f>
        <v>0</v>
      </c>
      <c r="BJ187" s="105" t="s">
        <v>141</v>
      </c>
      <c r="BK187" s="282">
        <f>ROUND(I187*H187,2)</f>
        <v>0</v>
      </c>
      <c r="BL187" s="105" t="s">
        <v>188</v>
      </c>
      <c r="BM187" s="281" t="s">
        <v>802</v>
      </c>
    </row>
    <row r="188" spans="1:65" s="128" customFormat="1" ht="11.25" x14ac:dyDescent="0.2">
      <c r="A188" s="122"/>
      <c r="B188" s="123"/>
      <c r="C188" s="122"/>
      <c r="D188" s="283" t="s">
        <v>143</v>
      </c>
      <c r="E188" s="122"/>
      <c r="F188" s="284" t="s">
        <v>803</v>
      </c>
      <c r="G188" s="122"/>
      <c r="H188" s="122"/>
      <c r="I188" s="122"/>
      <c r="J188" s="122"/>
      <c r="K188" s="122"/>
      <c r="L188" s="123"/>
      <c r="M188" s="285"/>
      <c r="N188" s="286"/>
      <c r="O188" s="165"/>
      <c r="P188" s="165"/>
      <c r="Q188" s="165"/>
      <c r="R188" s="165"/>
      <c r="S188" s="165"/>
      <c r="T188" s="166"/>
      <c r="U188" s="122"/>
      <c r="V188" s="122"/>
      <c r="W188" s="122"/>
      <c r="X188" s="122"/>
      <c r="Y188" s="122"/>
      <c r="Z188" s="122"/>
      <c r="AA188" s="122"/>
      <c r="AB188" s="122"/>
      <c r="AC188" s="122"/>
      <c r="AD188" s="122"/>
      <c r="AE188" s="122"/>
      <c r="AT188" s="105" t="s">
        <v>143</v>
      </c>
      <c r="AU188" s="105" t="s">
        <v>141</v>
      </c>
    </row>
    <row r="189" spans="1:65" s="128" customFormat="1" ht="24.2" customHeight="1" x14ac:dyDescent="0.2">
      <c r="A189" s="122"/>
      <c r="B189" s="123"/>
      <c r="C189" s="271" t="s">
        <v>246</v>
      </c>
      <c r="D189" s="271" t="s">
        <v>135</v>
      </c>
      <c r="E189" s="272" t="s">
        <v>804</v>
      </c>
      <c r="F189" s="273" t="s">
        <v>805</v>
      </c>
      <c r="G189" s="274" t="s">
        <v>597</v>
      </c>
      <c r="H189" s="9"/>
      <c r="I189" s="5"/>
      <c r="J189" s="276">
        <f>ROUND(I189*H189,2)</f>
        <v>0</v>
      </c>
      <c r="K189" s="273" t="s">
        <v>139</v>
      </c>
      <c r="L189" s="123"/>
      <c r="M189" s="277" t="s">
        <v>3</v>
      </c>
      <c r="N189" s="278" t="s">
        <v>48</v>
      </c>
      <c r="O189" s="165"/>
      <c r="P189" s="279">
        <f>O189*H189</f>
        <v>0</v>
      </c>
      <c r="Q189" s="279">
        <v>0</v>
      </c>
      <c r="R189" s="279">
        <f>Q189*H189</f>
        <v>0</v>
      </c>
      <c r="S189" s="279">
        <v>0</v>
      </c>
      <c r="T189" s="280">
        <f>S189*H189</f>
        <v>0</v>
      </c>
      <c r="U189" s="122"/>
      <c r="V189" s="122"/>
      <c r="W189" s="122"/>
      <c r="X189" s="122"/>
      <c r="Y189" s="122"/>
      <c r="Z189" s="122"/>
      <c r="AA189" s="122"/>
      <c r="AB189" s="122"/>
      <c r="AC189" s="122"/>
      <c r="AD189" s="122"/>
      <c r="AE189" s="122"/>
      <c r="AR189" s="281" t="s">
        <v>188</v>
      </c>
      <c r="AT189" s="281" t="s">
        <v>135</v>
      </c>
      <c r="AU189" s="281" t="s">
        <v>141</v>
      </c>
      <c r="AY189" s="105" t="s">
        <v>132</v>
      </c>
      <c r="BE189" s="282">
        <f>IF(N189="základní",J189,0)</f>
        <v>0</v>
      </c>
      <c r="BF189" s="282">
        <f>IF(N189="snížená",J189,0)</f>
        <v>0</v>
      </c>
      <c r="BG189" s="282">
        <f>IF(N189="zákl. přenesená",J189,0)</f>
        <v>0</v>
      </c>
      <c r="BH189" s="282">
        <f>IF(N189="sníž. přenesená",J189,0)</f>
        <v>0</v>
      </c>
      <c r="BI189" s="282">
        <f>IF(N189="nulová",J189,0)</f>
        <v>0</v>
      </c>
      <c r="BJ189" s="105" t="s">
        <v>141</v>
      </c>
      <c r="BK189" s="282">
        <f>ROUND(I189*H189,2)</f>
        <v>0</v>
      </c>
      <c r="BL189" s="105" t="s">
        <v>188</v>
      </c>
      <c r="BM189" s="281" t="s">
        <v>806</v>
      </c>
    </row>
    <row r="190" spans="1:65" s="128" customFormat="1" ht="11.25" x14ac:dyDescent="0.2">
      <c r="A190" s="122"/>
      <c r="B190" s="123"/>
      <c r="C190" s="122"/>
      <c r="D190" s="283" t="s">
        <v>143</v>
      </c>
      <c r="E190" s="122"/>
      <c r="F190" s="284" t="s">
        <v>807</v>
      </c>
      <c r="G190" s="122"/>
      <c r="H190" s="122"/>
      <c r="I190" s="122"/>
      <c r="J190" s="122"/>
      <c r="K190" s="122"/>
      <c r="L190" s="123"/>
      <c r="M190" s="285"/>
      <c r="N190" s="286"/>
      <c r="O190" s="165"/>
      <c r="P190" s="165"/>
      <c r="Q190" s="165"/>
      <c r="R190" s="165"/>
      <c r="S190" s="165"/>
      <c r="T190" s="166"/>
      <c r="U190" s="122"/>
      <c r="V190" s="122"/>
      <c r="W190" s="122"/>
      <c r="X190" s="122"/>
      <c r="Y190" s="122"/>
      <c r="Z190" s="122"/>
      <c r="AA190" s="122"/>
      <c r="AB190" s="122"/>
      <c r="AC190" s="122"/>
      <c r="AD190" s="122"/>
      <c r="AE190" s="122"/>
      <c r="AT190" s="105" t="s">
        <v>143</v>
      </c>
      <c r="AU190" s="105" t="s">
        <v>141</v>
      </c>
    </row>
    <row r="191" spans="1:65" s="258" customFormat="1" ht="22.9" customHeight="1" x14ac:dyDescent="0.2">
      <c r="B191" s="259"/>
      <c r="D191" s="260" t="s">
        <v>75</v>
      </c>
      <c r="E191" s="269" t="s">
        <v>808</v>
      </c>
      <c r="F191" s="269" t="s">
        <v>809</v>
      </c>
      <c r="J191" s="270">
        <f>BK191</f>
        <v>0</v>
      </c>
      <c r="L191" s="259"/>
      <c r="M191" s="263"/>
      <c r="N191" s="264"/>
      <c r="O191" s="264"/>
      <c r="P191" s="265">
        <f>SUM(P192:P205)</f>
        <v>0</v>
      </c>
      <c r="Q191" s="264"/>
      <c r="R191" s="265">
        <f>SUM(R192:R205)</f>
        <v>0</v>
      </c>
      <c r="S191" s="264"/>
      <c r="T191" s="266">
        <f>SUM(T192:T205)</f>
        <v>0</v>
      </c>
      <c r="AR191" s="260" t="s">
        <v>141</v>
      </c>
      <c r="AT191" s="267" t="s">
        <v>75</v>
      </c>
      <c r="AU191" s="267" t="s">
        <v>84</v>
      </c>
      <c r="AY191" s="260" t="s">
        <v>132</v>
      </c>
      <c r="BK191" s="268">
        <f>SUM(BK192:BK205)</f>
        <v>0</v>
      </c>
    </row>
    <row r="192" spans="1:65" s="128" customFormat="1" ht="16.5" customHeight="1" x14ac:dyDescent="0.2">
      <c r="A192" s="122"/>
      <c r="B192" s="123"/>
      <c r="C192" s="271" t="s">
        <v>561</v>
      </c>
      <c r="D192" s="271" t="s">
        <v>135</v>
      </c>
      <c r="E192" s="272" t="s">
        <v>810</v>
      </c>
      <c r="F192" s="273" t="s">
        <v>811</v>
      </c>
      <c r="G192" s="274" t="s">
        <v>178</v>
      </c>
      <c r="H192" s="275">
        <v>10</v>
      </c>
      <c r="I192" s="5"/>
      <c r="J192" s="276">
        <f>ROUND(I192*H192,2)</f>
        <v>0</v>
      </c>
      <c r="K192" s="273" t="s">
        <v>139</v>
      </c>
      <c r="L192" s="123"/>
      <c r="M192" s="277" t="s">
        <v>3</v>
      </c>
      <c r="N192" s="278" t="s">
        <v>48</v>
      </c>
      <c r="O192" s="165"/>
      <c r="P192" s="279">
        <f>O192*H192</f>
        <v>0</v>
      </c>
      <c r="Q192" s="279">
        <v>0</v>
      </c>
      <c r="R192" s="279">
        <f>Q192*H192</f>
        <v>0</v>
      </c>
      <c r="S192" s="279">
        <v>0</v>
      </c>
      <c r="T192" s="280">
        <f>S192*H192</f>
        <v>0</v>
      </c>
      <c r="U192" s="122"/>
      <c r="V192" s="122"/>
      <c r="W192" s="122"/>
      <c r="X192" s="122"/>
      <c r="Y192" s="122"/>
      <c r="Z192" s="122"/>
      <c r="AA192" s="122"/>
      <c r="AB192" s="122"/>
      <c r="AC192" s="122"/>
      <c r="AD192" s="122"/>
      <c r="AE192" s="122"/>
      <c r="AR192" s="281" t="s">
        <v>188</v>
      </c>
      <c r="AT192" s="281" t="s">
        <v>135</v>
      </c>
      <c r="AU192" s="281" t="s">
        <v>141</v>
      </c>
      <c r="AY192" s="105" t="s">
        <v>132</v>
      </c>
      <c r="BE192" s="282">
        <f>IF(N192="základní",J192,0)</f>
        <v>0</v>
      </c>
      <c r="BF192" s="282">
        <f>IF(N192="snížená",J192,0)</f>
        <v>0</v>
      </c>
      <c r="BG192" s="282">
        <f>IF(N192="zákl. přenesená",J192,0)</f>
        <v>0</v>
      </c>
      <c r="BH192" s="282">
        <f>IF(N192="sníž. přenesená",J192,0)</f>
        <v>0</v>
      </c>
      <c r="BI192" s="282">
        <f>IF(N192="nulová",J192,0)</f>
        <v>0</v>
      </c>
      <c r="BJ192" s="105" t="s">
        <v>141</v>
      </c>
      <c r="BK192" s="282">
        <f>ROUND(I192*H192,2)</f>
        <v>0</v>
      </c>
      <c r="BL192" s="105" t="s">
        <v>188</v>
      </c>
      <c r="BM192" s="281" t="s">
        <v>812</v>
      </c>
    </row>
    <row r="193" spans="1:65" s="128" customFormat="1" ht="11.25" x14ac:dyDescent="0.2">
      <c r="A193" s="122"/>
      <c r="B193" s="123"/>
      <c r="C193" s="122"/>
      <c r="D193" s="283" t="s">
        <v>143</v>
      </c>
      <c r="E193" s="122"/>
      <c r="F193" s="284" t="s">
        <v>813</v>
      </c>
      <c r="G193" s="122"/>
      <c r="H193" s="122"/>
      <c r="I193" s="122"/>
      <c r="J193" s="122"/>
      <c r="K193" s="122"/>
      <c r="L193" s="123"/>
      <c r="M193" s="285"/>
      <c r="N193" s="286"/>
      <c r="O193" s="165"/>
      <c r="P193" s="165"/>
      <c r="Q193" s="165"/>
      <c r="R193" s="165"/>
      <c r="S193" s="165"/>
      <c r="T193" s="166"/>
      <c r="U193" s="122"/>
      <c r="V193" s="122"/>
      <c r="W193" s="122"/>
      <c r="X193" s="122"/>
      <c r="Y193" s="122"/>
      <c r="Z193" s="122"/>
      <c r="AA193" s="122"/>
      <c r="AB193" s="122"/>
      <c r="AC193" s="122"/>
      <c r="AD193" s="122"/>
      <c r="AE193" s="122"/>
      <c r="AT193" s="105" t="s">
        <v>143</v>
      </c>
      <c r="AU193" s="105" t="s">
        <v>141</v>
      </c>
    </row>
    <row r="194" spans="1:65" s="128" customFormat="1" ht="16.5" customHeight="1" x14ac:dyDescent="0.2">
      <c r="A194" s="122"/>
      <c r="B194" s="123"/>
      <c r="C194" s="271" t="s">
        <v>504</v>
      </c>
      <c r="D194" s="271" t="s">
        <v>135</v>
      </c>
      <c r="E194" s="272" t="s">
        <v>814</v>
      </c>
      <c r="F194" s="273" t="s">
        <v>815</v>
      </c>
      <c r="G194" s="274" t="s">
        <v>274</v>
      </c>
      <c r="H194" s="275">
        <v>1</v>
      </c>
      <c r="I194" s="5"/>
      <c r="J194" s="276">
        <f>ROUND(I194*H194,2)</f>
        <v>0</v>
      </c>
      <c r="K194" s="273" t="s">
        <v>139</v>
      </c>
      <c r="L194" s="123"/>
      <c r="M194" s="277" t="s">
        <v>3</v>
      </c>
      <c r="N194" s="278" t="s">
        <v>48</v>
      </c>
      <c r="O194" s="165"/>
      <c r="P194" s="279">
        <f>O194*H194</f>
        <v>0</v>
      </c>
      <c r="Q194" s="279">
        <v>0</v>
      </c>
      <c r="R194" s="279">
        <f>Q194*H194</f>
        <v>0</v>
      </c>
      <c r="S194" s="279">
        <v>0</v>
      </c>
      <c r="T194" s="280">
        <f>S194*H194</f>
        <v>0</v>
      </c>
      <c r="U194" s="122"/>
      <c r="V194" s="122"/>
      <c r="W194" s="122"/>
      <c r="X194" s="122"/>
      <c r="Y194" s="122"/>
      <c r="Z194" s="122"/>
      <c r="AA194" s="122"/>
      <c r="AB194" s="122"/>
      <c r="AC194" s="122"/>
      <c r="AD194" s="122"/>
      <c r="AE194" s="122"/>
      <c r="AR194" s="281" t="s">
        <v>188</v>
      </c>
      <c r="AT194" s="281" t="s">
        <v>135</v>
      </c>
      <c r="AU194" s="281" t="s">
        <v>141</v>
      </c>
      <c r="AY194" s="105" t="s">
        <v>132</v>
      </c>
      <c r="BE194" s="282">
        <f>IF(N194="základní",J194,0)</f>
        <v>0</v>
      </c>
      <c r="BF194" s="282">
        <f>IF(N194="snížená",J194,0)</f>
        <v>0</v>
      </c>
      <c r="BG194" s="282">
        <f>IF(N194="zákl. přenesená",J194,0)</f>
        <v>0</v>
      </c>
      <c r="BH194" s="282">
        <f>IF(N194="sníž. přenesená",J194,0)</f>
        <v>0</v>
      </c>
      <c r="BI194" s="282">
        <f>IF(N194="nulová",J194,0)</f>
        <v>0</v>
      </c>
      <c r="BJ194" s="105" t="s">
        <v>141</v>
      </c>
      <c r="BK194" s="282">
        <f>ROUND(I194*H194,2)</f>
        <v>0</v>
      </c>
      <c r="BL194" s="105" t="s">
        <v>188</v>
      </c>
      <c r="BM194" s="281" t="s">
        <v>816</v>
      </c>
    </row>
    <row r="195" spans="1:65" s="128" customFormat="1" ht="11.25" x14ac:dyDescent="0.2">
      <c r="A195" s="122"/>
      <c r="B195" s="123"/>
      <c r="C195" s="122"/>
      <c r="D195" s="283" t="s">
        <v>143</v>
      </c>
      <c r="E195" s="122"/>
      <c r="F195" s="284" t="s">
        <v>817</v>
      </c>
      <c r="G195" s="122"/>
      <c r="H195" s="122"/>
      <c r="I195" s="122"/>
      <c r="J195" s="122"/>
      <c r="K195" s="122"/>
      <c r="L195" s="123"/>
      <c r="M195" s="285"/>
      <c r="N195" s="286"/>
      <c r="O195" s="165"/>
      <c r="P195" s="165"/>
      <c r="Q195" s="165"/>
      <c r="R195" s="165"/>
      <c r="S195" s="165"/>
      <c r="T195" s="166"/>
      <c r="U195" s="122"/>
      <c r="V195" s="122"/>
      <c r="W195" s="122"/>
      <c r="X195" s="122"/>
      <c r="Y195" s="122"/>
      <c r="Z195" s="122"/>
      <c r="AA195" s="122"/>
      <c r="AB195" s="122"/>
      <c r="AC195" s="122"/>
      <c r="AD195" s="122"/>
      <c r="AE195" s="122"/>
      <c r="AT195" s="105" t="s">
        <v>143</v>
      </c>
      <c r="AU195" s="105" t="s">
        <v>141</v>
      </c>
    </row>
    <row r="196" spans="1:65" s="128" customFormat="1" ht="16.5" customHeight="1" x14ac:dyDescent="0.2">
      <c r="A196" s="122"/>
      <c r="B196" s="123"/>
      <c r="C196" s="271" t="s">
        <v>512</v>
      </c>
      <c r="D196" s="271" t="s">
        <v>135</v>
      </c>
      <c r="E196" s="272" t="s">
        <v>818</v>
      </c>
      <c r="F196" s="273" t="s">
        <v>819</v>
      </c>
      <c r="G196" s="274" t="s">
        <v>178</v>
      </c>
      <c r="H196" s="275">
        <v>10</v>
      </c>
      <c r="I196" s="5"/>
      <c r="J196" s="276">
        <f>ROUND(I196*H196,2)</f>
        <v>0</v>
      </c>
      <c r="K196" s="273" t="s">
        <v>139</v>
      </c>
      <c r="L196" s="123"/>
      <c r="M196" s="277" t="s">
        <v>3</v>
      </c>
      <c r="N196" s="278" t="s">
        <v>48</v>
      </c>
      <c r="O196" s="165"/>
      <c r="P196" s="279">
        <f>O196*H196</f>
        <v>0</v>
      </c>
      <c r="Q196" s="279">
        <v>0</v>
      </c>
      <c r="R196" s="279">
        <f>Q196*H196</f>
        <v>0</v>
      </c>
      <c r="S196" s="279">
        <v>0</v>
      </c>
      <c r="T196" s="280">
        <f>S196*H196</f>
        <v>0</v>
      </c>
      <c r="U196" s="122"/>
      <c r="V196" s="122"/>
      <c r="W196" s="122"/>
      <c r="X196" s="122"/>
      <c r="Y196" s="122"/>
      <c r="Z196" s="122"/>
      <c r="AA196" s="122"/>
      <c r="AB196" s="122"/>
      <c r="AC196" s="122"/>
      <c r="AD196" s="122"/>
      <c r="AE196" s="122"/>
      <c r="AR196" s="281" t="s">
        <v>188</v>
      </c>
      <c r="AT196" s="281" t="s">
        <v>135</v>
      </c>
      <c r="AU196" s="281" t="s">
        <v>141</v>
      </c>
      <c r="AY196" s="105" t="s">
        <v>132</v>
      </c>
      <c r="BE196" s="282">
        <f>IF(N196="základní",J196,0)</f>
        <v>0</v>
      </c>
      <c r="BF196" s="282">
        <f>IF(N196="snížená",J196,0)</f>
        <v>0</v>
      </c>
      <c r="BG196" s="282">
        <f>IF(N196="zákl. přenesená",J196,0)</f>
        <v>0</v>
      </c>
      <c r="BH196" s="282">
        <f>IF(N196="sníž. přenesená",J196,0)</f>
        <v>0</v>
      </c>
      <c r="BI196" s="282">
        <f>IF(N196="nulová",J196,0)</f>
        <v>0</v>
      </c>
      <c r="BJ196" s="105" t="s">
        <v>141</v>
      </c>
      <c r="BK196" s="282">
        <f>ROUND(I196*H196,2)</f>
        <v>0</v>
      </c>
      <c r="BL196" s="105" t="s">
        <v>188</v>
      </c>
      <c r="BM196" s="281" t="s">
        <v>820</v>
      </c>
    </row>
    <row r="197" spans="1:65" s="128" customFormat="1" ht="11.25" x14ac:dyDescent="0.2">
      <c r="A197" s="122"/>
      <c r="B197" s="123"/>
      <c r="C197" s="122"/>
      <c r="D197" s="283" t="s">
        <v>143</v>
      </c>
      <c r="E197" s="122"/>
      <c r="F197" s="284" t="s">
        <v>821</v>
      </c>
      <c r="G197" s="122"/>
      <c r="H197" s="122"/>
      <c r="I197" s="122"/>
      <c r="J197" s="122"/>
      <c r="K197" s="122"/>
      <c r="L197" s="123"/>
      <c r="M197" s="285"/>
      <c r="N197" s="286"/>
      <c r="O197" s="165"/>
      <c r="P197" s="165"/>
      <c r="Q197" s="165"/>
      <c r="R197" s="165"/>
      <c r="S197" s="165"/>
      <c r="T197" s="166"/>
      <c r="U197" s="122"/>
      <c r="V197" s="122"/>
      <c r="W197" s="122"/>
      <c r="X197" s="122"/>
      <c r="Y197" s="122"/>
      <c r="Z197" s="122"/>
      <c r="AA197" s="122"/>
      <c r="AB197" s="122"/>
      <c r="AC197" s="122"/>
      <c r="AD197" s="122"/>
      <c r="AE197" s="122"/>
      <c r="AT197" s="105" t="s">
        <v>143</v>
      </c>
      <c r="AU197" s="105" t="s">
        <v>141</v>
      </c>
    </row>
    <row r="198" spans="1:65" s="128" customFormat="1" ht="16.5" customHeight="1" x14ac:dyDescent="0.2">
      <c r="A198" s="122"/>
      <c r="B198" s="123"/>
      <c r="C198" s="271" t="s">
        <v>519</v>
      </c>
      <c r="D198" s="271" t="s">
        <v>135</v>
      </c>
      <c r="E198" s="272" t="s">
        <v>822</v>
      </c>
      <c r="F198" s="273" t="s">
        <v>823</v>
      </c>
      <c r="G198" s="274" t="s">
        <v>274</v>
      </c>
      <c r="H198" s="275">
        <v>1</v>
      </c>
      <c r="I198" s="5"/>
      <c r="J198" s="276">
        <f>ROUND(I198*H198,2)</f>
        <v>0</v>
      </c>
      <c r="K198" s="273" t="s">
        <v>139</v>
      </c>
      <c r="L198" s="123"/>
      <c r="M198" s="277" t="s">
        <v>3</v>
      </c>
      <c r="N198" s="278" t="s">
        <v>48</v>
      </c>
      <c r="O198" s="165"/>
      <c r="P198" s="279">
        <f>O198*H198</f>
        <v>0</v>
      </c>
      <c r="Q198" s="279">
        <v>0</v>
      </c>
      <c r="R198" s="279">
        <f>Q198*H198</f>
        <v>0</v>
      </c>
      <c r="S198" s="279">
        <v>0</v>
      </c>
      <c r="T198" s="280">
        <f>S198*H198</f>
        <v>0</v>
      </c>
      <c r="U198" s="122"/>
      <c r="V198" s="122"/>
      <c r="W198" s="122"/>
      <c r="X198" s="122"/>
      <c r="Y198" s="122"/>
      <c r="Z198" s="122"/>
      <c r="AA198" s="122"/>
      <c r="AB198" s="122"/>
      <c r="AC198" s="122"/>
      <c r="AD198" s="122"/>
      <c r="AE198" s="122"/>
      <c r="AR198" s="281" t="s">
        <v>188</v>
      </c>
      <c r="AT198" s="281" t="s">
        <v>135</v>
      </c>
      <c r="AU198" s="281" t="s">
        <v>141</v>
      </c>
      <c r="AY198" s="105" t="s">
        <v>132</v>
      </c>
      <c r="BE198" s="282">
        <f>IF(N198="základní",J198,0)</f>
        <v>0</v>
      </c>
      <c r="BF198" s="282">
        <f>IF(N198="snížená",J198,0)</f>
        <v>0</v>
      </c>
      <c r="BG198" s="282">
        <f>IF(N198="zákl. přenesená",J198,0)</f>
        <v>0</v>
      </c>
      <c r="BH198" s="282">
        <f>IF(N198="sníž. přenesená",J198,0)</f>
        <v>0</v>
      </c>
      <c r="BI198" s="282">
        <f>IF(N198="nulová",J198,0)</f>
        <v>0</v>
      </c>
      <c r="BJ198" s="105" t="s">
        <v>141</v>
      </c>
      <c r="BK198" s="282">
        <f>ROUND(I198*H198,2)</f>
        <v>0</v>
      </c>
      <c r="BL198" s="105" t="s">
        <v>188</v>
      </c>
      <c r="BM198" s="281" t="s">
        <v>824</v>
      </c>
    </row>
    <row r="199" spans="1:65" s="128" customFormat="1" ht="11.25" x14ac:dyDescent="0.2">
      <c r="A199" s="122"/>
      <c r="B199" s="123"/>
      <c r="C199" s="122"/>
      <c r="D199" s="283" t="s">
        <v>143</v>
      </c>
      <c r="E199" s="122"/>
      <c r="F199" s="284" t="s">
        <v>825</v>
      </c>
      <c r="G199" s="122"/>
      <c r="H199" s="122"/>
      <c r="I199" s="122"/>
      <c r="J199" s="122"/>
      <c r="K199" s="122"/>
      <c r="L199" s="123"/>
      <c r="M199" s="285"/>
      <c r="N199" s="286"/>
      <c r="O199" s="165"/>
      <c r="P199" s="165"/>
      <c r="Q199" s="165"/>
      <c r="R199" s="165"/>
      <c r="S199" s="165"/>
      <c r="T199" s="166"/>
      <c r="U199" s="122"/>
      <c r="V199" s="122"/>
      <c r="W199" s="122"/>
      <c r="X199" s="122"/>
      <c r="Y199" s="122"/>
      <c r="Z199" s="122"/>
      <c r="AA199" s="122"/>
      <c r="AB199" s="122"/>
      <c r="AC199" s="122"/>
      <c r="AD199" s="122"/>
      <c r="AE199" s="122"/>
      <c r="AT199" s="105" t="s">
        <v>143</v>
      </c>
      <c r="AU199" s="105" t="s">
        <v>141</v>
      </c>
    </row>
    <row r="200" spans="1:65" s="128" customFormat="1" ht="21.75" customHeight="1" x14ac:dyDescent="0.2">
      <c r="A200" s="122"/>
      <c r="B200" s="123"/>
      <c r="C200" s="271" t="s">
        <v>540</v>
      </c>
      <c r="D200" s="271" t="s">
        <v>135</v>
      </c>
      <c r="E200" s="272" t="s">
        <v>826</v>
      </c>
      <c r="F200" s="273" t="s">
        <v>827</v>
      </c>
      <c r="G200" s="274" t="s">
        <v>274</v>
      </c>
      <c r="H200" s="275">
        <v>1</v>
      </c>
      <c r="I200" s="5"/>
      <c r="J200" s="276">
        <f>ROUND(I200*H200,2)</f>
        <v>0</v>
      </c>
      <c r="K200" s="273" t="s">
        <v>139</v>
      </c>
      <c r="L200" s="123"/>
      <c r="M200" s="277" t="s">
        <v>3</v>
      </c>
      <c r="N200" s="278" t="s">
        <v>48</v>
      </c>
      <c r="O200" s="165"/>
      <c r="P200" s="279">
        <f>O200*H200</f>
        <v>0</v>
      </c>
      <c r="Q200" s="279">
        <v>0</v>
      </c>
      <c r="R200" s="279">
        <f>Q200*H200</f>
        <v>0</v>
      </c>
      <c r="S200" s="279">
        <v>0</v>
      </c>
      <c r="T200" s="280">
        <f>S200*H200</f>
        <v>0</v>
      </c>
      <c r="U200" s="122"/>
      <c r="V200" s="122"/>
      <c r="W200" s="122"/>
      <c r="X200" s="122"/>
      <c r="Y200" s="122"/>
      <c r="Z200" s="122"/>
      <c r="AA200" s="122"/>
      <c r="AB200" s="122"/>
      <c r="AC200" s="122"/>
      <c r="AD200" s="122"/>
      <c r="AE200" s="122"/>
      <c r="AR200" s="281" t="s">
        <v>188</v>
      </c>
      <c r="AT200" s="281" t="s">
        <v>135</v>
      </c>
      <c r="AU200" s="281" t="s">
        <v>141</v>
      </c>
      <c r="AY200" s="105" t="s">
        <v>132</v>
      </c>
      <c r="BE200" s="282">
        <f>IF(N200="základní",J200,0)</f>
        <v>0</v>
      </c>
      <c r="BF200" s="282">
        <f>IF(N200="snížená",J200,0)</f>
        <v>0</v>
      </c>
      <c r="BG200" s="282">
        <f>IF(N200="zákl. přenesená",J200,0)</f>
        <v>0</v>
      </c>
      <c r="BH200" s="282">
        <f>IF(N200="sníž. přenesená",J200,0)</f>
        <v>0</v>
      </c>
      <c r="BI200" s="282">
        <f>IF(N200="nulová",J200,0)</f>
        <v>0</v>
      </c>
      <c r="BJ200" s="105" t="s">
        <v>141</v>
      </c>
      <c r="BK200" s="282">
        <f>ROUND(I200*H200,2)</f>
        <v>0</v>
      </c>
      <c r="BL200" s="105" t="s">
        <v>188</v>
      </c>
      <c r="BM200" s="281" t="s">
        <v>828</v>
      </c>
    </row>
    <row r="201" spans="1:65" s="128" customFormat="1" ht="11.25" x14ac:dyDescent="0.2">
      <c r="A201" s="122"/>
      <c r="B201" s="123"/>
      <c r="C201" s="122"/>
      <c r="D201" s="283" t="s">
        <v>143</v>
      </c>
      <c r="E201" s="122"/>
      <c r="F201" s="284" t="s">
        <v>829</v>
      </c>
      <c r="G201" s="122"/>
      <c r="H201" s="122"/>
      <c r="I201" s="122"/>
      <c r="J201" s="122"/>
      <c r="K201" s="122"/>
      <c r="L201" s="123"/>
      <c r="M201" s="285"/>
      <c r="N201" s="286"/>
      <c r="O201" s="165"/>
      <c r="P201" s="165"/>
      <c r="Q201" s="165"/>
      <c r="R201" s="165"/>
      <c r="S201" s="165"/>
      <c r="T201" s="166"/>
      <c r="U201" s="122"/>
      <c r="V201" s="122"/>
      <c r="W201" s="122"/>
      <c r="X201" s="122"/>
      <c r="Y201" s="122"/>
      <c r="Z201" s="122"/>
      <c r="AA201" s="122"/>
      <c r="AB201" s="122"/>
      <c r="AC201" s="122"/>
      <c r="AD201" s="122"/>
      <c r="AE201" s="122"/>
      <c r="AT201" s="105" t="s">
        <v>143</v>
      </c>
      <c r="AU201" s="105" t="s">
        <v>141</v>
      </c>
    </row>
    <row r="202" spans="1:65" s="128" customFormat="1" ht="21.75" customHeight="1" x14ac:dyDescent="0.2">
      <c r="A202" s="122"/>
      <c r="B202" s="123"/>
      <c r="C202" s="271" t="s">
        <v>535</v>
      </c>
      <c r="D202" s="271" t="s">
        <v>135</v>
      </c>
      <c r="E202" s="272" t="s">
        <v>830</v>
      </c>
      <c r="F202" s="273" t="s">
        <v>831</v>
      </c>
      <c r="G202" s="274" t="s">
        <v>274</v>
      </c>
      <c r="H202" s="275">
        <v>1</v>
      </c>
      <c r="I202" s="5"/>
      <c r="J202" s="276">
        <f>ROUND(I202*H202,2)</f>
        <v>0</v>
      </c>
      <c r="K202" s="273" t="s">
        <v>139</v>
      </c>
      <c r="L202" s="123"/>
      <c r="M202" s="277" t="s">
        <v>3</v>
      </c>
      <c r="N202" s="278" t="s">
        <v>48</v>
      </c>
      <c r="O202" s="165"/>
      <c r="P202" s="279">
        <f>O202*H202</f>
        <v>0</v>
      </c>
      <c r="Q202" s="279">
        <v>0</v>
      </c>
      <c r="R202" s="279">
        <f>Q202*H202</f>
        <v>0</v>
      </c>
      <c r="S202" s="279">
        <v>0</v>
      </c>
      <c r="T202" s="280">
        <f>S202*H202</f>
        <v>0</v>
      </c>
      <c r="U202" s="122"/>
      <c r="V202" s="122"/>
      <c r="W202" s="122"/>
      <c r="X202" s="122"/>
      <c r="Y202" s="122"/>
      <c r="Z202" s="122"/>
      <c r="AA202" s="122"/>
      <c r="AB202" s="122"/>
      <c r="AC202" s="122"/>
      <c r="AD202" s="122"/>
      <c r="AE202" s="122"/>
      <c r="AR202" s="281" t="s">
        <v>188</v>
      </c>
      <c r="AT202" s="281" t="s">
        <v>135</v>
      </c>
      <c r="AU202" s="281" t="s">
        <v>141</v>
      </c>
      <c r="AY202" s="105" t="s">
        <v>132</v>
      </c>
      <c r="BE202" s="282">
        <f>IF(N202="základní",J202,0)</f>
        <v>0</v>
      </c>
      <c r="BF202" s="282">
        <f>IF(N202="snížená",J202,0)</f>
        <v>0</v>
      </c>
      <c r="BG202" s="282">
        <f>IF(N202="zákl. přenesená",J202,0)</f>
        <v>0</v>
      </c>
      <c r="BH202" s="282">
        <f>IF(N202="sníž. přenesená",J202,0)</f>
        <v>0</v>
      </c>
      <c r="BI202" s="282">
        <f>IF(N202="nulová",J202,0)</f>
        <v>0</v>
      </c>
      <c r="BJ202" s="105" t="s">
        <v>141</v>
      </c>
      <c r="BK202" s="282">
        <f>ROUND(I202*H202,2)</f>
        <v>0</v>
      </c>
      <c r="BL202" s="105" t="s">
        <v>188</v>
      </c>
      <c r="BM202" s="281" t="s">
        <v>832</v>
      </c>
    </row>
    <row r="203" spans="1:65" s="128" customFormat="1" ht="11.25" x14ac:dyDescent="0.2">
      <c r="A203" s="122"/>
      <c r="B203" s="123"/>
      <c r="C203" s="122"/>
      <c r="D203" s="283" t="s">
        <v>143</v>
      </c>
      <c r="E203" s="122"/>
      <c r="F203" s="284" t="s">
        <v>833</v>
      </c>
      <c r="G203" s="122"/>
      <c r="H203" s="122"/>
      <c r="I203" s="122"/>
      <c r="J203" s="122"/>
      <c r="K203" s="122"/>
      <c r="L203" s="123"/>
      <c r="M203" s="285"/>
      <c r="N203" s="286"/>
      <c r="O203" s="165"/>
      <c r="P203" s="165"/>
      <c r="Q203" s="165"/>
      <c r="R203" s="165"/>
      <c r="S203" s="165"/>
      <c r="T203" s="166"/>
      <c r="U203" s="122"/>
      <c r="V203" s="122"/>
      <c r="W203" s="122"/>
      <c r="X203" s="122"/>
      <c r="Y203" s="122"/>
      <c r="Z203" s="122"/>
      <c r="AA203" s="122"/>
      <c r="AB203" s="122"/>
      <c r="AC203" s="122"/>
      <c r="AD203" s="122"/>
      <c r="AE203" s="122"/>
      <c r="AT203" s="105" t="s">
        <v>143</v>
      </c>
      <c r="AU203" s="105" t="s">
        <v>141</v>
      </c>
    </row>
    <row r="204" spans="1:65" s="128" customFormat="1" ht="24.2" customHeight="1" x14ac:dyDescent="0.2">
      <c r="A204" s="122"/>
      <c r="B204" s="123"/>
      <c r="C204" s="271" t="s">
        <v>549</v>
      </c>
      <c r="D204" s="271" t="s">
        <v>135</v>
      </c>
      <c r="E204" s="272" t="s">
        <v>834</v>
      </c>
      <c r="F204" s="273" t="s">
        <v>835</v>
      </c>
      <c r="G204" s="274" t="s">
        <v>597</v>
      </c>
      <c r="H204" s="9"/>
      <c r="I204" s="5"/>
      <c r="J204" s="276">
        <f>ROUND(I204*H204,2)</f>
        <v>0</v>
      </c>
      <c r="K204" s="273" t="s">
        <v>139</v>
      </c>
      <c r="L204" s="123"/>
      <c r="M204" s="277" t="s">
        <v>3</v>
      </c>
      <c r="N204" s="278" t="s">
        <v>48</v>
      </c>
      <c r="O204" s="165"/>
      <c r="P204" s="279">
        <f>O204*H204</f>
        <v>0</v>
      </c>
      <c r="Q204" s="279">
        <v>0</v>
      </c>
      <c r="R204" s="279">
        <f>Q204*H204</f>
        <v>0</v>
      </c>
      <c r="S204" s="279">
        <v>0</v>
      </c>
      <c r="T204" s="280">
        <f>S204*H204</f>
        <v>0</v>
      </c>
      <c r="U204" s="122"/>
      <c r="V204" s="122"/>
      <c r="W204" s="122"/>
      <c r="X204" s="122"/>
      <c r="Y204" s="122"/>
      <c r="Z204" s="122"/>
      <c r="AA204" s="122"/>
      <c r="AB204" s="122"/>
      <c r="AC204" s="122"/>
      <c r="AD204" s="122"/>
      <c r="AE204" s="122"/>
      <c r="AR204" s="281" t="s">
        <v>188</v>
      </c>
      <c r="AT204" s="281" t="s">
        <v>135</v>
      </c>
      <c r="AU204" s="281" t="s">
        <v>141</v>
      </c>
      <c r="AY204" s="105" t="s">
        <v>132</v>
      </c>
      <c r="BE204" s="282">
        <f>IF(N204="základní",J204,0)</f>
        <v>0</v>
      </c>
      <c r="BF204" s="282">
        <f>IF(N204="snížená",J204,0)</f>
        <v>0</v>
      </c>
      <c r="BG204" s="282">
        <f>IF(N204="zákl. přenesená",J204,0)</f>
        <v>0</v>
      </c>
      <c r="BH204" s="282">
        <f>IF(N204="sníž. přenesená",J204,0)</f>
        <v>0</v>
      </c>
      <c r="BI204" s="282">
        <f>IF(N204="nulová",J204,0)</f>
        <v>0</v>
      </c>
      <c r="BJ204" s="105" t="s">
        <v>141</v>
      </c>
      <c r="BK204" s="282">
        <f>ROUND(I204*H204,2)</f>
        <v>0</v>
      </c>
      <c r="BL204" s="105" t="s">
        <v>188</v>
      </c>
      <c r="BM204" s="281" t="s">
        <v>836</v>
      </c>
    </row>
    <row r="205" spans="1:65" s="128" customFormat="1" ht="11.25" x14ac:dyDescent="0.2">
      <c r="A205" s="122"/>
      <c r="B205" s="123"/>
      <c r="C205" s="122"/>
      <c r="D205" s="283" t="s">
        <v>143</v>
      </c>
      <c r="E205" s="122"/>
      <c r="F205" s="284" t="s">
        <v>837</v>
      </c>
      <c r="G205" s="122"/>
      <c r="H205" s="122"/>
      <c r="I205" s="122"/>
      <c r="J205" s="122"/>
      <c r="K205" s="122"/>
      <c r="L205" s="123"/>
      <c r="M205" s="285"/>
      <c r="N205" s="286"/>
      <c r="O205" s="165"/>
      <c r="P205" s="165"/>
      <c r="Q205" s="165"/>
      <c r="R205" s="165"/>
      <c r="S205" s="165"/>
      <c r="T205" s="166"/>
      <c r="U205" s="122"/>
      <c r="V205" s="122"/>
      <c r="W205" s="122"/>
      <c r="X205" s="122"/>
      <c r="Y205" s="122"/>
      <c r="Z205" s="122"/>
      <c r="AA205" s="122"/>
      <c r="AB205" s="122"/>
      <c r="AC205" s="122"/>
      <c r="AD205" s="122"/>
      <c r="AE205" s="122"/>
      <c r="AT205" s="105" t="s">
        <v>143</v>
      </c>
      <c r="AU205" s="105" t="s">
        <v>141</v>
      </c>
    </row>
    <row r="206" spans="1:65" s="258" customFormat="1" ht="22.9" customHeight="1" x14ac:dyDescent="0.2">
      <c r="B206" s="259"/>
      <c r="D206" s="260" t="s">
        <v>75</v>
      </c>
      <c r="E206" s="269" t="s">
        <v>255</v>
      </c>
      <c r="F206" s="269" t="s">
        <v>256</v>
      </c>
      <c r="J206" s="270">
        <f>BK206</f>
        <v>0</v>
      </c>
      <c r="L206" s="259"/>
      <c r="M206" s="263"/>
      <c r="N206" s="264"/>
      <c r="O206" s="264"/>
      <c r="P206" s="265">
        <f>SUM(P207:P236)</f>
        <v>0</v>
      </c>
      <c r="Q206" s="264"/>
      <c r="R206" s="265">
        <f>SUM(R207:R236)</f>
        <v>0</v>
      </c>
      <c r="S206" s="264"/>
      <c r="T206" s="266">
        <f>SUM(T207:T236)</f>
        <v>0</v>
      </c>
      <c r="AR206" s="260" t="s">
        <v>141</v>
      </c>
      <c r="AT206" s="267" t="s">
        <v>75</v>
      </c>
      <c r="AU206" s="267" t="s">
        <v>84</v>
      </c>
      <c r="AY206" s="260" t="s">
        <v>132</v>
      </c>
      <c r="BK206" s="268">
        <f>SUM(BK207:BK236)</f>
        <v>0</v>
      </c>
    </row>
    <row r="207" spans="1:65" s="128" customFormat="1" ht="16.5" customHeight="1" x14ac:dyDescent="0.2">
      <c r="A207" s="122"/>
      <c r="B207" s="123"/>
      <c r="C207" s="271" t="s">
        <v>348</v>
      </c>
      <c r="D207" s="271" t="s">
        <v>135</v>
      </c>
      <c r="E207" s="272" t="s">
        <v>838</v>
      </c>
      <c r="F207" s="273" t="s">
        <v>839</v>
      </c>
      <c r="G207" s="274" t="s">
        <v>260</v>
      </c>
      <c r="H207" s="275">
        <v>1</v>
      </c>
      <c r="I207" s="5"/>
      <c r="J207" s="276">
        <f>ROUND(I207*H207,2)</f>
        <v>0</v>
      </c>
      <c r="K207" s="273" t="s">
        <v>139</v>
      </c>
      <c r="L207" s="123"/>
      <c r="M207" s="277" t="s">
        <v>3</v>
      </c>
      <c r="N207" s="278" t="s">
        <v>48</v>
      </c>
      <c r="O207" s="165"/>
      <c r="P207" s="279">
        <f>O207*H207</f>
        <v>0</v>
      </c>
      <c r="Q207" s="279">
        <v>0</v>
      </c>
      <c r="R207" s="279">
        <f>Q207*H207</f>
        <v>0</v>
      </c>
      <c r="S207" s="279">
        <v>0</v>
      </c>
      <c r="T207" s="280">
        <f>S207*H207</f>
        <v>0</v>
      </c>
      <c r="U207" s="122"/>
      <c r="V207" s="122"/>
      <c r="W207" s="122"/>
      <c r="X207" s="122"/>
      <c r="Y207" s="122"/>
      <c r="Z207" s="122"/>
      <c r="AA207" s="122"/>
      <c r="AB207" s="122"/>
      <c r="AC207" s="122"/>
      <c r="AD207" s="122"/>
      <c r="AE207" s="122"/>
      <c r="AR207" s="281" t="s">
        <v>188</v>
      </c>
      <c r="AT207" s="281" t="s">
        <v>135</v>
      </c>
      <c r="AU207" s="281" t="s">
        <v>141</v>
      </c>
      <c r="AY207" s="105" t="s">
        <v>132</v>
      </c>
      <c r="BE207" s="282">
        <f>IF(N207="základní",J207,0)</f>
        <v>0</v>
      </c>
      <c r="BF207" s="282">
        <f>IF(N207="snížená",J207,0)</f>
        <v>0</v>
      </c>
      <c r="BG207" s="282">
        <f>IF(N207="zákl. přenesená",J207,0)</f>
        <v>0</v>
      </c>
      <c r="BH207" s="282">
        <f>IF(N207="sníž. přenesená",J207,0)</f>
        <v>0</v>
      </c>
      <c r="BI207" s="282">
        <f>IF(N207="nulová",J207,0)</f>
        <v>0</v>
      </c>
      <c r="BJ207" s="105" t="s">
        <v>141</v>
      </c>
      <c r="BK207" s="282">
        <f>ROUND(I207*H207,2)</f>
        <v>0</v>
      </c>
      <c r="BL207" s="105" t="s">
        <v>188</v>
      </c>
      <c r="BM207" s="281" t="s">
        <v>840</v>
      </c>
    </row>
    <row r="208" spans="1:65" s="128" customFormat="1" ht="11.25" x14ac:dyDescent="0.2">
      <c r="A208" s="122"/>
      <c r="B208" s="123"/>
      <c r="C208" s="122"/>
      <c r="D208" s="283" t="s">
        <v>143</v>
      </c>
      <c r="E208" s="122"/>
      <c r="F208" s="284" t="s">
        <v>841</v>
      </c>
      <c r="G208" s="122"/>
      <c r="H208" s="122"/>
      <c r="I208" s="122"/>
      <c r="J208" s="122"/>
      <c r="K208" s="122"/>
      <c r="L208" s="123"/>
      <c r="M208" s="285"/>
      <c r="N208" s="286"/>
      <c r="O208" s="165"/>
      <c r="P208" s="165"/>
      <c r="Q208" s="165"/>
      <c r="R208" s="165"/>
      <c r="S208" s="165"/>
      <c r="T208" s="166"/>
      <c r="U208" s="122"/>
      <c r="V208" s="122"/>
      <c r="W208" s="122"/>
      <c r="X208" s="122"/>
      <c r="Y208" s="122"/>
      <c r="Z208" s="122"/>
      <c r="AA208" s="122"/>
      <c r="AB208" s="122"/>
      <c r="AC208" s="122"/>
      <c r="AD208" s="122"/>
      <c r="AE208" s="122"/>
      <c r="AT208" s="105" t="s">
        <v>143</v>
      </c>
      <c r="AU208" s="105" t="s">
        <v>141</v>
      </c>
    </row>
    <row r="209" spans="1:65" s="128" customFormat="1" ht="16.5" customHeight="1" x14ac:dyDescent="0.2">
      <c r="A209" s="122"/>
      <c r="B209" s="123"/>
      <c r="C209" s="271" t="s">
        <v>353</v>
      </c>
      <c r="D209" s="271" t="s">
        <v>135</v>
      </c>
      <c r="E209" s="272" t="s">
        <v>842</v>
      </c>
      <c r="F209" s="273" t="s">
        <v>843</v>
      </c>
      <c r="G209" s="274" t="s">
        <v>260</v>
      </c>
      <c r="H209" s="275">
        <v>1</v>
      </c>
      <c r="I209" s="5"/>
      <c r="J209" s="276">
        <f>ROUND(I209*H209,2)</f>
        <v>0</v>
      </c>
      <c r="K209" s="273" t="s">
        <v>139</v>
      </c>
      <c r="L209" s="123"/>
      <c r="M209" s="277" t="s">
        <v>3</v>
      </c>
      <c r="N209" s="278" t="s">
        <v>48</v>
      </c>
      <c r="O209" s="165"/>
      <c r="P209" s="279">
        <f>O209*H209</f>
        <v>0</v>
      </c>
      <c r="Q209" s="279">
        <v>0</v>
      </c>
      <c r="R209" s="279">
        <f>Q209*H209</f>
        <v>0</v>
      </c>
      <c r="S209" s="279">
        <v>0</v>
      </c>
      <c r="T209" s="280">
        <f>S209*H209</f>
        <v>0</v>
      </c>
      <c r="U209" s="122"/>
      <c r="V209" s="122"/>
      <c r="W209" s="122"/>
      <c r="X209" s="122"/>
      <c r="Y209" s="122"/>
      <c r="Z209" s="122"/>
      <c r="AA209" s="122"/>
      <c r="AB209" s="122"/>
      <c r="AC209" s="122"/>
      <c r="AD209" s="122"/>
      <c r="AE209" s="122"/>
      <c r="AR209" s="281" t="s">
        <v>188</v>
      </c>
      <c r="AT209" s="281" t="s">
        <v>135</v>
      </c>
      <c r="AU209" s="281" t="s">
        <v>141</v>
      </c>
      <c r="AY209" s="105" t="s">
        <v>132</v>
      </c>
      <c r="BE209" s="282">
        <f>IF(N209="základní",J209,0)</f>
        <v>0</v>
      </c>
      <c r="BF209" s="282">
        <f>IF(N209="snížená",J209,0)</f>
        <v>0</v>
      </c>
      <c r="BG209" s="282">
        <f>IF(N209="zákl. přenesená",J209,0)</f>
        <v>0</v>
      </c>
      <c r="BH209" s="282">
        <f>IF(N209="sníž. přenesená",J209,0)</f>
        <v>0</v>
      </c>
      <c r="BI209" s="282">
        <f>IF(N209="nulová",J209,0)</f>
        <v>0</v>
      </c>
      <c r="BJ209" s="105" t="s">
        <v>141</v>
      </c>
      <c r="BK209" s="282">
        <f>ROUND(I209*H209,2)</f>
        <v>0</v>
      </c>
      <c r="BL209" s="105" t="s">
        <v>188</v>
      </c>
      <c r="BM209" s="281" t="s">
        <v>844</v>
      </c>
    </row>
    <row r="210" spans="1:65" s="128" customFormat="1" ht="11.25" x14ac:dyDescent="0.2">
      <c r="A210" s="122"/>
      <c r="B210" s="123"/>
      <c r="C210" s="122"/>
      <c r="D210" s="283" t="s">
        <v>143</v>
      </c>
      <c r="E210" s="122"/>
      <c r="F210" s="284" t="s">
        <v>845</v>
      </c>
      <c r="G210" s="122"/>
      <c r="H210" s="122"/>
      <c r="I210" s="122"/>
      <c r="J210" s="122"/>
      <c r="K210" s="122"/>
      <c r="L210" s="123"/>
      <c r="M210" s="285"/>
      <c r="N210" s="286"/>
      <c r="O210" s="165"/>
      <c r="P210" s="165"/>
      <c r="Q210" s="165"/>
      <c r="R210" s="165"/>
      <c r="S210" s="165"/>
      <c r="T210" s="166"/>
      <c r="U210" s="122"/>
      <c r="V210" s="122"/>
      <c r="W210" s="122"/>
      <c r="X210" s="122"/>
      <c r="Y210" s="122"/>
      <c r="Z210" s="122"/>
      <c r="AA210" s="122"/>
      <c r="AB210" s="122"/>
      <c r="AC210" s="122"/>
      <c r="AD210" s="122"/>
      <c r="AE210" s="122"/>
      <c r="AT210" s="105" t="s">
        <v>143</v>
      </c>
      <c r="AU210" s="105" t="s">
        <v>141</v>
      </c>
    </row>
    <row r="211" spans="1:65" s="128" customFormat="1" ht="16.5" customHeight="1" x14ac:dyDescent="0.2">
      <c r="A211" s="122"/>
      <c r="B211" s="123"/>
      <c r="C211" s="271" t="s">
        <v>360</v>
      </c>
      <c r="D211" s="271" t="s">
        <v>135</v>
      </c>
      <c r="E211" s="272" t="s">
        <v>846</v>
      </c>
      <c r="F211" s="273" t="s">
        <v>847</v>
      </c>
      <c r="G211" s="274" t="s">
        <v>260</v>
      </c>
      <c r="H211" s="275">
        <v>1</v>
      </c>
      <c r="I211" s="5"/>
      <c r="J211" s="276">
        <f>ROUND(I211*H211,2)</f>
        <v>0</v>
      </c>
      <c r="K211" s="273" t="s">
        <v>139</v>
      </c>
      <c r="L211" s="123"/>
      <c r="M211" s="277" t="s">
        <v>3</v>
      </c>
      <c r="N211" s="278" t="s">
        <v>48</v>
      </c>
      <c r="O211" s="165"/>
      <c r="P211" s="279">
        <f>O211*H211</f>
        <v>0</v>
      </c>
      <c r="Q211" s="279">
        <v>0</v>
      </c>
      <c r="R211" s="279">
        <f>Q211*H211</f>
        <v>0</v>
      </c>
      <c r="S211" s="279">
        <v>0</v>
      </c>
      <c r="T211" s="280">
        <f>S211*H211</f>
        <v>0</v>
      </c>
      <c r="U211" s="122"/>
      <c r="V211" s="122"/>
      <c r="W211" s="122"/>
      <c r="X211" s="122"/>
      <c r="Y211" s="122"/>
      <c r="Z211" s="122"/>
      <c r="AA211" s="122"/>
      <c r="AB211" s="122"/>
      <c r="AC211" s="122"/>
      <c r="AD211" s="122"/>
      <c r="AE211" s="122"/>
      <c r="AR211" s="281" t="s">
        <v>188</v>
      </c>
      <c r="AT211" s="281" t="s">
        <v>135</v>
      </c>
      <c r="AU211" s="281" t="s">
        <v>141</v>
      </c>
      <c r="AY211" s="105" t="s">
        <v>132</v>
      </c>
      <c r="BE211" s="282">
        <f>IF(N211="základní",J211,0)</f>
        <v>0</v>
      </c>
      <c r="BF211" s="282">
        <f>IF(N211="snížená",J211,0)</f>
        <v>0</v>
      </c>
      <c r="BG211" s="282">
        <f>IF(N211="zákl. přenesená",J211,0)</f>
        <v>0</v>
      </c>
      <c r="BH211" s="282">
        <f>IF(N211="sníž. přenesená",J211,0)</f>
        <v>0</v>
      </c>
      <c r="BI211" s="282">
        <f>IF(N211="nulová",J211,0)</f>
        <v>0</v>
      </c>
      <c r="BJ211" s="105" t="s">
        <v>141</v>
      </c>
      <c r="BK211" s="282">
        <f>ROUND(I211*H211,2)</f>
        <v>0</v>
      </c>
      <c r="BL211" s="105" t="s">
        <v>188</v>
      </c>
      <c r="BM211" s="281" t="s">
        <v>848</v>
      </c>
    </row>
    <row r="212" spans="1:65" s="128" customFormat="1" ht="11.25" x14ac:dyDescent="0.2">
      <c r="A212" s="122"/>
      <c r="B212" s="123"/>
      <c r="C212" s="122"/>
      <c r="D212" s="283" t="s">
        <v>143</v>
      </c>
      <c r="E212" s="122"/>
      <c r="F212" s="284" t="s">
        <v>849</v>
      </c>
      <c r="G212" s="122"/>
      <c r="H212" s="122"/>
      <c r="I212" s="122"/>
      <c r="J212" s="122"/>
      <c r="K212" s="122"/>
      <c r="L212" s="123"/>
      <c r="M212" s="285"/>
      <c r="N212" s="286"/>
      <c r="O212" s="165"/>
      <c r="P212" s="165"/>
      <c r="Q212" s="165"/>
      <c r="R212" s="165"/>
      <c r="S212" s="165"/>
      <c r="T212" s="166"/>
      <c r="U212" s="122"/>
      <c r="V212" s="122"/>
      <c r="W212" s="122"/>
      <c r="X212" s="122"/>
      <c r="Y212" s="122"/>
      <c r="Z212" s="122"/>
      <c r="AA212" s="122"/>
      <c r="AB212" s="122"/>
      <c r="AC212" s="122"/>
      <c r="AD212" s="122"/>
      <c r="AE212" s="122"/>
      <c r="AT212" s="105" t="s">
        <v>143</v>
      </c>
      <c r="AU212" s="105" t="s">
        <v>141</v>
      </c>
    </row>
    <row r="213" spans="1:65" s="128" customFormat="1" ht="24.2" customHeight="1" x14ac:dyDescent="0.2">
      <c r="A213" s="122"/>
      <c r="B213" s="123"/>
      <c r="C213" s="271" t="s">
        <v>366</v>
      </c>
      <c r="D213" s="271" t="s">
        <v>135</v>
      </c>
      <c r="E213" s="272" t="s">
        <v>850</v>
      </c>
      <c r="F213" s="273" t="s">
        <v>851</v>
      </c>
      <c r="G213" s="274" t="s">
        <v>260</v>
      </c>
      <c r="H213" s="275">
        <v>1</v>
      </c>
      <c r="I213" s="5"/>
      <c r="J213" s="276">
        <f>ROUND(I213*H213,2)</f>
        <v>0</v>
      </c>
      <c r="K213" s="273" t="s">
        <v>139</v>
      </c>
      <c r="L213" s="123"/>
      <c r="M213" s="277" t="s">
        <v>3</v>
      </c>
      <c r="N213" s="278" t="s">
        <v>48</v>
      </c>
      <c r="O213" s="165"/>
      <c r="P213" s="279">
        <f>O213*H213</f>
        <v>0</v>
      </c>
      <c r="Q213" s="279">
        <v>0</v>
      </c>
      <c r="R213" s="279">
        <f>Q213*H213</f>
        <v>0</v>
      </c>
      <c r="S213" s="279">
        <v>0</v>
      </c>
      <c r="T213" s="280">
        <f>S213*H213</f>
        <v>0</v>
      </c>
      <c r="U213" s="122"/>
      <c r="V213" s="122"/>
      <c r="W213" s="122"/>
      <c r="X213" s="122"/>
      <c r="Y213" s="122"/>
      <c r="Z213" s="122"/>
      <c r="AA213" s="122"/>
      <c r="AB213" s="122"/>
      <c r="AC213" s="122"/>
      <c r="AD213" s="122"/>
      <c r="AE213" s="122"/>
      <c r="AR213" s="281" t="s">
        <v>188</v>
      </c>
      <c r="AT213" s="281" t="s">
        <v>135</v>
      </c>
      <c r="AU213" s="281" t="s">
        <v>141</v>
      </c>
      <c r="AY213" s="105" t="s">
        <v>132</v>
      </c>
      <c r="BE213" s="282">
        <f>IF(N213="základní",J213,0)</f>
        <v>0</v>
      </c>
      <c r="BF213" s="282">
        <f>IF(N213="snížená",J213,0)</f>
        <v>0</v>
      </c>
      <c r="BG213" s="282">
        <f>IF(N213="zákl. přenesená",J213,0)</f>
        <v>0</v>
      </c>
      <c r="BH213" s="282">
        <f>IF(N213="sníž. přenesená",J213,0)</f>
        <v>0</v>
      </c>
      <c r="BI213" s="282">
        <f>IF(N213="nulová",J213,0)</f>
        <v>0</v>
      </c>
      <c r="BJ213" s="105" t="s">
        <v>141</v>
      </c>
      <c r="BK213" s="282">
        <f>ROUND(I213*H213,2)</f>
        <v>0</v>
      </c>
      <c r="BL213" s="105" t="s">
        <v>188</v>
      </c>
      <c r="BM213" s="281" t="s">
        <v>852</v>
      </c>
    </row>
    <row r="214" spans="1:65" s="128" customFormat="1" ht="11.25" x14ac:dyDescent="0.2">
      <c r="A214" s="122"/>
      <c r="B214" s="123"/>
      <c r="C214" s="122"/>
      <c r="D214" s="283" t="s">
        <v>143</v>
      </c>
      <c r="E214" s="122"/>
      <c r="F214" s="284" t="s">
        <v>853</v>
      </c>
      <c r="G214" s="122"/>
      <c r="H214" s="122"/>
      <c r="I214" s="122"/>
      <c r="J214" s="122"/>
      <c r="K214" s="122"/>
      <c r="L214" s="123"/>
      <c r="M214" s="285"/>
      <c r="N214" s="286"/>
      <c r="O214" s="165"/>
      <c r="P214" s="165"/>
      <c r="Q214" s="165"/>
      <c r="R214" s="165"/>
      <c r="S214" s="165"/>
      <c r="T214" s="166"/>
      <c r="U214" s="122"/>
      <c r="V214" s="122"/>
      <c r="W214" s="122"/>
      <c r="X214" s="122"/>
      <c r="Y214" s="122"/>
      <c r="Z214" s="122"/>
      <c r="AA214" s="122"/>
      <c r="AB214" s="122"/>
      <c r="AC214" s="122"/>
      <c r="AD214" s="122"/>
      <c r="AE214" s="122"/>
      <c r="AT214" s="105" t="s">
        <v>143</v>
      </c>
      <c r="AU214" s="105" t="s">
        <v>141</v>
      </c>
    </row>
    <row r="215" spans="1:65" s="128" customFormat="1" ht="24.2" customHeight="1" x14ac:dyDescent="0.2">
      <c r="A215" s="122"/>
      <c r="B215" s="123"/>
      <c r="C215" s="271" t="s">
        <v>371</v>
      </c>
      <c r="D215" s="271" t="s">
        <v>135</v>
      </c>
      <c r="E215" s="272" t="s">
        <v>854</v>
      </c>
      <c r="F215" s="273" t="s">
        <v>855</v>
      </c>
      <c r="G215" s="274" t="s">
        <v>260</v>
      </c>
      <c r="H215" s="275">
        <v>1</v>
      </c>
      <c r="I215" s="5"/>
      <c r="J215" s="276">
        <f>ROUND(I215*H215,2)</f>
        <v>0</v>
      </c>
      <c r="K215" s="273" t="s">
        <v>139</v>
      </c>
      <c r="L215" s="123"/>
      <c r="M215" s="277" t="s">
        <v>3</v>
      </c>
      <c r="N215" s="278" t="s">
        <v>48</v>
      </c>
      <c r="O215" s="165"/>
      <c r="P215" s="279">
        <f>O215*H215</f>
        <v>0</v>
      </c>
      <c r="Q215" s="279">
        <v>0</v>
      </c>
      <c r="R215" s="279">
        <f>Q215*H215</f>
        <v>0</v>
      </c>
      <c r="S215" s="279">
        <v>0</v>
      </c>
      <c r="T215" s="280">
        <f>S215*H215</f>
        <v>0</v>
      </c>
      <c r="U215" s="122"/>
      <c r="V215" s="122"/>
      <c r="W215" s="122"/>
      <c r="X215" s="122"/>
      <c r="Y215" s="122"/>
      <c r="Z215" s="122"/>
      <c r="AA215" s="122"/>
      <c r="AB215" s="122"/>
      <c r="AC215" s="122"/>
      <c r="AD215" s="122"/>
      <c r="AE215" s="122"/>
      <c r="AR215" s="281" t="s">
        <v>188</v>
      </c>
      <c r="AT215" s="281" t="s">
        <v>135</v>
      </c>
      <c r="AU215" s="281" t="s">
        <v>141</v>
      </c>
      <c r="AY215" s="105" t="s">
        <v>132</v>
      </c>
      <c r="BE215" s="282">
        <f>IF(N215="základní",J215,0)</f>
        <v>0</v>
      </c>
      <c r="BF215" s="282">
        <f>IF(N215="snížená",J215,0)</f>
        <v>0</v>
      </c>
      <c r="BG215" s="282">
        <f>IF(N215="zákl. přenesená",J215,0)</f>
        <v>0</v>
      </c>
      <c r="BH215" s="282">
        <f>IF(N215="sníž. přenesená",J215,0)</f>
        <v>0</v>
      </c>
      <c r="BI215" s="282">
        <f>IF(N215="nulová",J215,0)</f>
        <v>0</v>
      </c>
      <c r="BJ215" s="105" t="s">
        <v>141</v>
      </c>
      <c r="BK215" s="282">
        <f>ROUND(I215*H215,2)</f>
        <v>0</v>
      </c>
      <c r="BL215" s="105" t="s">
        <v>188</v>
      </c>
      <c r="BM215" s="281" t="s">
        <v>856</v>
      </c>
    </row>
    <row r="216" spans="1:65" s="128" customFormat="1" ht="11.25" x14ac:dyDescent="0.2">
      <c r="A216" s="122"/>
      <c r="B216" s="123"/>
      <c r="C216" s="122"/>
      <c r="D216" s="283" t="s">
        <v>143</v>
      </c>
      <c r="E216" s="122"/>
      <c r="F216" s="284" t="s">
        <v>857</v>
      </c>
      <c r="G216" s="122"/>
      <c r="H216" s="122"/>
      <c r="I216" s="122"/>
      <c r="J216" s="122"/>
      <c r="K216" s="122"/>
      <c r="L216" s="123"/>
      <c r="M216" s="285"/>
      <c r="N216" s="286"/>
      <c r="O216" s="165"/>
      <c r="P216" s="165"/>
      <c r="Q216" s="165"/>
      <c r="R216" s="165"/>
      <c r="S216" s="165"/>
      <c r="T216" s="166"/>
      <c r="U216" s="122"/>
      <c r="V216" s="122"/>
      <c r="W216" s="122"/>
      <c r="X216" s="122"/>
      <c r="Y216" s="122"/>
      <c r="Z216" s="122"/>
      <c r="AA216" s="122"/>
      <c r="AB216" s="122"/>
      <c r="AC216" s="122"/>
      <c r="AD216" s="122"/>
      <c r="AE216" s="122"/>
      <c r="AT216" s="105" t="s">
        <v>143</v>
      </c>
      <c r="AU216" s="105" t="s">
        <v>141</v>
      </c>
    </row>
    <row r="217" spans="1:65" s="128" customFormat="1" ht="16.5" customHeight="1" x14ac:dyDescent="0.2">
      <c r="A217" s="122"/>
      <c r="B217" s="123"/>
      <c r="C217" s="271" t="s">
        <v>785</v>
      </c>
      <c r="D217" s="271" t="s">
        <v>135</v>
      </c>
      <c r="E217" s="272" t="s">
        <v>858</v>
      </c>
      <c r="F217" s="273" t="s">
        <v>859</v>
      </c>
      <c r="G217" s="274" t="s">
        <v>260</v>
      </c>
      <c r="H217" s="275">
        <v>1</v>
      </c>
      <c r="I217" s="5"/>
      <c r="J217" s="276">
        <f>ROUND(I217*H217,2)</f>
        <v>0</v>
      </c>
      <c r="K217" s="273" t="s">
        <v>139</v>
      </c>
      <c r="L217" s="123"/>
      <c r="M217" s="277" t="s">
        <v>3</v>
      </c>
      <c r="N217" s="278" t="s">
        <v>48</v>
      </c>
      <c r="O217" s="165"/>
      <c r="P217" s="279">
        <f>O217*H217</f>
        <v>0</v>
      </c>
      <c r="Q217" s="279">
        <v>0</v>
      </c>
      <c r="R217" s="279">
        <f>Q217*H217</f>
        <v>0</v>
      </c>
      <c r="S217" s="279">
        <v>0</v>
      </c>
      <c r="T217" s="280">
        <f>S217*H217</f>
        <v>0</v>
      </c>
      <c r="U217" s="122"/>
      <c r="V217" s="122"/>
      <c r="W217" s="122"/>
      <c r="X217" s="122"/>
      <c r="Y217" s="122"/>
      <c r="Z217" s="122"/>
      <c r="AA217" s="122"/>
      <c r="AB217" s="122"/>
      <c r="AC217" s="122"/>
      <c r="AD217" s="122"/>
      <c r="AE217" s="122"/>
      <c r="AR217" s="281" t="s">
        <v>188</v>
      </c>
      <c r="AT217" s="281" t="s">
        <v>135</v>
      </c>
      <c r="AU217" s="281" t="s">
        <v>141</v>
      </c>
      <c r="AY217" s="105" t="s">
        <v>132</v>
      </c>
      <c r="BE217" s="282">
        <f>IF(N217="základní",J217,0)</f>
        <v>0</v>
      </c>
      <c r="BF217" s="282">
        <f>IF(N217="snížená",J217,0)</f>
        <v>0</v>
      </c>
      <c r="BG217" s="282">
        <f>IF(N217="zákl. přenesená",J217,0)</f>
        <v>0</v>
      </c>
      <c r="BH217" s="282">
        <f>IF(N217="sníž. přenesená",J217,0)</f>
        <v>0</v>
      </c>
      <c r="BI217" s="282">
        <f>IF(N217="nulová",J217,0)</f>
        <v>0</v>
      </c>
      <c r="BJ217" s="105" t="s">
        <v>141</v>
      </c>
      <c r="BK217" s="282">
        <f>ROUND(I217*H217,2)</f>
        <v>0</v>
      </c>
      <c r="BL217" s="105" t="s">
        <v>188</v>
      </c>
      <c r="BM217" s="281" t="s">
        <v>860</v>
      </c>
    </row>
    <row r="218" spans="1:65" s="128" customFormat="1" ht="11.25" x14ac:dyDescent="0.2">
      <c r="A218" s="122"/>
      <c r="B218" s="123"/>
      <c r="C218" s="122"/>
      <c r="D218" s="283" t="s">
        <v>143</v>
      </c>
      <c r="E218" s="122"/>
      <c r="F218" s="284" t="s">
        <v>861</v>
      </c>
      <c r="G218" s="122"/>
      <c r="H218" s="122"/>
      <c r="I218" s="122"/>
      <c r="J218" s="122"/>
      <c r="K218" s="122"/>
      <c r="L218" s="123"/>
      <c r="M218" s="285"/>
      <c r="N218" s="286"/>
      <c r="O218" s="165"/>
      <c r="P218" s="165"/>
      <c r="Q218" s="165"/>
      <c r="R218" s="165"/>
      <c r="S218" s="165"/>
      <c r="T218" s="166"/>
      <c r="U218" s="122"/>
      <c r="V218" s="122"/>
      <c r="W218" s="122"/>
      <c r="X218" s="122"/>
      <c r="Y218" s="122"/>
      <c r="Z218" s="122"/>
      <c r="AA218" s="122"/>
      <c r="AB218" s="122"/>
      <c r="AC218" s="122"/>
      <c r="AD218" s="122"/>
      <c r="AE218" s="122"/>
      <c r="AT218" s="105" t="s">
        <v>143</v>
      </c>
      <c r="AU218" s="105" t="s">
        <v>141</v>
      </c>
    </row>
    <row r="219" spans="1:65" s="128" customFormat="1" ht="16.5" customHeight="1" x14ac:dyDescent="0.2">
      <c r="A219" s="122"/>
      <c r="B219" s="123"/>
      <c r="C219" s="271" t="s">
        <v>862</v>
      </c>
      <c r="D219" s="271" t="s">
        <v>135</v>
      </c>
      <c r="E219" s="272" t="s">
        <v>863</v>
      </c>
      <c r="F219" s="273" t="s">
        <v>864</v>
      </c>
      <c r="G219" s="274" t="s">
        <v>260</v>
      </c>
      <c r="H219" s="275">
        <v>1</v>
      </c>
      <c r="I219" s="5"/>
      <c r="J219" s="276">
        <f>ROUND(I219*H219,2)</f>
        <v>0</v>
      </c>
      <c r="K219" s="273" t="s">
        <v>139</v>
      </c>
      <c r="L219" s="123"/>
      <c r="M219" s="277" t="s">
        <v>3</v>
      </c>
      <c r="N219" s="278" t="s">
        <v>48</v>
      </c>
      <c r="O219" s="165"/>
      <c r="P219" s="279">
        <f>O219*H219</f>
        <v>0</v>
      </c>
      <c r="Q219" s="279">
        <v>0</v>
      </c>
      <c r="R219" s="279">
        <f>Q219*H219</f>
        <v>0</v>
      </c>
      <c r="S219" s="279">
        <v>0</v>
      </c>
      <c r="T219" s="280">
        <f>S219*H219</f>
        <v>0</v>
      </c>
      <c r="U219" s="122"/>
      <c r="V219" s="122"/>
      <c r="W219" s="122"/>
      <c r="X219" s="122"/>
      <c r="Y219" s="122"/>
      <c r="Z219" s="122"/>
      <c r="AA219" s="122"/>
      <c r="AB219" s="122"/>
      <c r="AC219" s="122"/>
      <c r="AD219" s="122"/>
      <c r="AE219" s="122"/>
      <c r="AR219" s="281" t="s">
        <v>188</v>
      </c>
      <c r="AT219" s="281" t="s">
        <v>135</v>
      </c>
      <c r="AU219" s="281" t="s">
        <v>141</v>
      </c>
      <c r="AY219" s="105" t="s">
        <v>132</v>
      </c>
      <c r="BE219" s="282">
        <f>IF(N219="základní",J219,0)</f>
        <v>0</v>
      </c>
      <c r="BF219" s="282">
        <f>IF(N219="snížená",J219,0)</f>
        <v>0</v>
      </c>
      <c r="BG219" s="282">
        <f>IF(N219="zákl. přenesená",J219,0)</f>
        <v>0</v>
      </c>
      <c r="BH219" s="282">
        <f>IF(N219="sníž. přenesená",J219,0)</f>
        <v>0</v>
      </c>
      <c r="BI219" s="282">
        <f>IF(N219="nulová",J219,0)</f>
        <v>0</v>
      </c>
      <c r="BJ219" s="105" t="s">
        <v>141</v>
      </c>
      <c r="BK219" s="282">
        <f>ROUND(I219*H219,2)</f>
        <v>0</v>
      </c>
      <c r="BL219" s="105" t="s">
        <v>188</v>
      </c>
      <c r="BM219" s="281" t="s">
        <v>865</v>
      </c>
    </row>
    <row r="220" spans="1:65" s="128" customFormat="1" ht="11.25" x14ac:dyDescent="0.2">
      <c r="A220" s="122"/>
      <c r="B220" s="123"/>
      <c r="C220" s="122"/>
      <c r="D220" s="283" t="s">
        <v>143</v>
      </c>
      <c r="E220" s="122"/>
      <c r="F220" s="284" t="s">
        <v>866</v>
      </c>
      <c r="G220" s="122"/>
      <c r="H220" s="122"/>
      <c r="I220" s="122"/>
      <c r="J220" s="122"/>
      <c r="K220" s="122"/>
      <c r="L220" s="123"/>
      <c r="M220" s="285"/>
      <c r="N220" s="286"/>
      <c r="O220" s="165"/>
      <c r="P220" s="165"/>
      <c r="Q220" s="165"/>
      <c r="R220" s="165"/>
      <c r="S220" s="165"/>
      <c r="T220" s="166"/>
      <c r="U220" s="122"/>
      <c r="V220" s="122"/>
      <c r="W220" s="122"/>
      <c r="X220" s="122"/>
      <c r="Y220" s="122"/>
      <c r="Z220" s="122"/>
      <c r="AA220" s="122"/>
      <c r="AB220" s="122"/>
      <c r="AC220" s="122"/>
      <c r="AD220" s="122"/>
      <c r="AE220" s="122"/>
      <c r="AT220" s="105" t="s">
        <v>143</v>
      </c>
      <c r="AU220" s="105" t="s">
        <v>141</v>
      </c>
    </row>
    <row r="221" spans="1:65" s="128" customFormat="1" ht="24.2" customHeight="1" x14ac:dyDescent="0.2">
      <c r="A221" s="122"/>
      <c r="B221" s="123"/>
      <c r="C221" s="271" t="s">
        <v>793</v>
      </c>
      <c r="D221" s="271" t="s">
        <v>135</v>
      </c>
      <c r="E221" s="272" t="s">
        <v>867</v>
      </c>
      <c r="F221" s="273" t="s">
        <v>868</v>
      </c>
      <c r="G221" s="274" t="s">
        <v>260</v>
      </c>
      <c r="H221" s="275">
        <v>1</v>
      </c>
      <c r="I221" s="5"/>
      <c r="J221" s="276">
        <f>ROUND(I221*H221,2)</f>
        <v>0</v>
      </c>
      <c r="K221" s="273" t="s">
        <v>139</v>
      </c>
      <c r="L221" s="123"/>
      <c r="M221" s="277" t="s">
        <v>3</v>
      </c>
      <c r="N221" s="278" t="s">
        <v>48</v>
      </c>
      <c r="O221" s="165"/>
      <c r="P221" s="279">
        <f>O221*H221</f>
        <v>0</v>
      </c>
      <c r="Q221" s="279">
        <v>0</v>
      </c>
      <c r="R221" s="279">
        <f>Q221*H221</f>
        <v>0</v>
      </c>
      <c r="S221" s="279">
        <v>0</v>
      </c>
      <c r="T221" s="280">
        <f>S221*H221</f>
        <v>0</v>
      </c>
      <c r="U221" s="122"/>
      <c r="V221" s="122"/>
      <c r="W221" s="122"/>
      <c r="X221" s="122"/>
      <c r="Y221" s="122"/>
      <c r="Z221" s="122"/>
      <c r="AA221" s="122"/>
      <c r="AB221" s="122"/>
      <c r="AC221" s="122"/>
      <c r="AD221" s="122"/>
      <c r="AE221" s="122"/>
      <c r="AR221" s="281" t="s">
        <v>188</v>
      </c>
      <c r="AT221" s="281" t="s">
        <v>135</v>
      </c>
      <c r="AU221" s="281" t="s">
        <v>141</v>
      </c>
      <c r="AY221" s="105" t="s">
        <v>132</v>
      </c>
      <c r="BE221" s="282">
        <f>IF(N221="základní",J221,0)</f>
        <v>0</v>
      </c>
      <c r="BF221" s="282">
        <f>IF(N221="snížená",J221,0)</f>
        <v>0</v>
      </c>
      <c r="BG221" s="282">
        <f>IF(N221="zákl. přenesená",J221,0)</f>
        <v>0</v>
      </c>
      <c r="BH221" s="282">
        <f>IF(N221="sníž. přenesená",J221,0)</f>
        <v>0</v>
      </c>
      <c r="BI221" s="282">
        <f>IF(N221="nulová",J221,0)</f>
        <v>0</v>
      </c>
      <c r="BJ221" s="105" t="s">
        <v>141</v>
      </c>
      <c r="BK221" s="282">
        <f>ROUND(I221*H221,2)</f>
        <v>0</v>
      </c>
      <c r="BL221" s="105" t="s">
        <v>188</v>
      </c>
      <c r="BM221" s="281" t="s">
        <v>869</v>
      </c>
    </row>
    <row r="222" spans="1:65" s="128" customFormat="1" ht="11.25" x14ac:dyDescent="0.2">
      <c r="A222" s="122"/>
      <c r="B222" s="123"/>
      <c r="C222" s="122"/>
      <c r="D222" s="283" t="s">
        <v>143</v>
      </c>
      <c r="E222" s="122"/>
      <c r="F222" s="284" t="s">
        <v>870</v>
      </c>
      <c r="G222" s="122"/>
      <c r="H222" s="122"/>
      <c r="I222" s="122"/>
      <c r="J222" s="122"/>
      <c r="K222" s="122"/>
      <c r="L222" s="123"/>
      <c r="M222" s="285"/>
      <c r="N222" s="286"/>
      <c r="O222" s="165"/>
      <c r="P222" s="165"/>
      <c r="Q222" s="165"/>
      <c r="R222" s="165"/>
      <c r="S222" s="165"/>
      <c r="T222" s="166"/>
      <c r="U222" s="122"/>
      <c r="V222" s="122"/>
      <c r="W222" s="122"/>
      <c r="X222" s="122"/>
      <c r="Y222" s="122"/>
      <c r="Z222" s="122"/>
      <c r="AA222" s="122"/>
      <c r="AB222" s="122"/>
      <c r="AC222" s="122"/>
      <c r="AD222" s="122"/>
      <c r="AE222" s="122"/>
      <c r="AT222" s="105" t="s">
        <v>143</v>
      </c>
      <c r="AU222" s="105" t="s">
        <v>141</v>
      </c>
    </row>
    <row r="223" spans="1:65" s="128" customFormat="1" ht="16.5" customHeight="1" x14ac:dyDescent="0.2">
      <c r="A223" s="122"/>
      <c r="B223" s="123"/>
      <c r="C223" s="271" t="s">
        <v>381</v>
      </c>
      <c r="D223" s="271" t="s">
        <v>135</v>
      </c>
      <c r="E223" s="272" t="s">
        <v>871</v>
      </c>
      <c r="F223" s="273" t="s">
        <v>872</v>
      </c>
      <c r="G223" s="274" t="s">
        <v>260</v>
      </c>
      <c r="H223" s="275">
        <v>1</v>
      </c>
      <c r="I223" s="5"/>
      <c r="J223" s="276">
        <f>ROUND(I223*H223,2)</f>
        <v>0</v>
      </c>
      <c r="K223" s="273" t="s">
        <v>139</v>
      </c>
      <c r="L223" s="123"/>
      <c r="M223" s="277" t="s">
        <v>3</v>
      </c>
      <c r="N223" s="278" t="s">
        <v>48</v>
      </c>
      <c r="O223" s="165"/>
      <c r="P223" s="279">
        <f>O223*H223</f>
        <v>0</v>
      </c>
      <c r="Q223" s="279">
        <v>0</v>
      </c>
      <c r="R223" s="279">
        <f>Q223*H223</f>
        <v>0</v>
      </c>
      <c r="S223" s="279">
        <v>0</v>
      </c>
      <c r="T223" s="280">
        <f>S223*H223</f>
        <v>0</v>
      </c>
      <c r="U223" s="122"/>
      <c r="V223" s="122"/>
      <c r="W223" s="122"/>
      <c r="X223" s="122"/>
      <c r="Y223" s="122"/>
      <c r="Z223" s="122"/>
      <c r="AA223" s="122"/>
      <c r="AB223" s="122"/>
      <c r="AC223" s="122"/>
      <c r="AD223" s="122"/>
      <c r="AE223" s="122"/>
      <c r="AR223" s="281" t="s">
        <v>188</v>
      </c>
      <c r="AT223" s="281" t="s">
        <v>135</v>
      </c>
      <c r="AU223" s="281" t="s">
        <v>141</v>
      </c>
      <c r="AY223" s="105" t="s">
        <v>132</v>
      </c>
      <c r="BE223" s="282">
        <f>IF(N223="základní",J223,0)</f>
        <v>0</v>
      </c>
      <c r="BF223" s="282">
        <f>IF(N223="snížená",J223,0)</f>
        <v>0</v>
      </c>
      <c r="BG223" s="282">
        <f>IF(N223="zákl. přenesená",J223,0)</f>
        <v>0</v>
      </c>
      <c r="BH223" s="282">
        <f>IF(N223="sníž. přenesená",J223,0)</f>
        <v>0</v>
      </c>
      <c r="BI223" s="282">
        <f>IF(N223="nulová",J223,0)</f>
        <v>0</v>
      </c>
      <c r="BJ223" s="105" t="s">
        <v>141</v>
      </c>
      <c r="BK223" s="282">
        <f>ROUND(I223*H223,2)</f>
        <v>0</v>
      </c>
      <c r="BL223" s="105" t="s">
        <v>188</v>
      </c>
      <c r="BM223" s="281" t="s">
        <v>873</v>
      </c>
    </row>
    <row r="224" spans="1:65" s="128" customFormat="1" ht="11.25" x14ac:dyDescent="0.2">
      <c r="A224" s="122"/>
      <c r="B224" s="123"/>
      <c r="C224" s="122"/>
      <c r="D224" s="283" t="s">
        <v>143</v>
      </c>
      <c r="E224" s="122"/>
      <c r="F224" s="284" t="s">
        <v>874</v>
      </c>
      <c r="G224" s="122"/>
      <c r="H224" s="122"/>
      <c r="I224" s="122"/>
      <c r="J224" s="122"/>
      <c r="K224" s="122"/>
      <c r="L224" s="123"/>
      <c r="M224" s="285"/>
      <c r="N224" s="286"/>
      <c r="O224" s="165"/>
      <c r="P224" s="165"/>
      <c r="Q224" s="165"/>
      <c r="R224" s="165"/>
      <c r="S224" s="165"/>
      <c r="T224" s="166"/>
      <c r="U224" s="122"/>
      <c r="V224" s="122"/>
      <c r="W224" s="122"/>
      <c r="X224" s="122"/>
      <c r="Y224" s="122"/>
      <c r="Z224" s="122"/>
      <c r="AA224" s="122"/>
      <c r="AB224" s="122"/>
      <c r="AC224" s="122"/>
      <c r="AD224" s="122"/>
      <c r="AE224" s="122"/>
      <c r="AT224" s="105" t="s">
        <v>143</v>
      </c>
      <c r="AU224" s="105" t="s">
        <v>141</v>
      </c>
    </row>
    <row r="225" spans="1:65" s="128" customFormat="1" ht="16.5" customHeight="1" x14ac:dyDescent="0.2">
      <c r="A225" s="122"/>
      <c r="B225" s="123"/>
      <c r="C225" s="271" t="s">
        <v>399</v>
      </c>
      <c r="D225" s="271" t="s">
        <v>135</v>
      </c>
      <c r="E225" s="272" t="s">
        <v>875</v>
      </c>
      <c r="F225" s="273" t="s">
        <v>876</v>
      </c>
      <c r="G225" s="274" t="s">
        <v>260</v>
      </c>
      <c r="H225" s="275">
        <v>4</v>
      </c>
      <c r="I225" s="5"/>
      <c r="J225" s="276">
        <f>ROUND(I225*H225,2)</f>
        <v>0</v>
      </c>
      <c r="K225" s="273" t="s">
        <v>139</v>
      </c>
      <c r="L225" s="123"/>
      <c r="M225" s="277" t="s">
        <v>3</v>
      </c>
      <c r="N225" s="278" t="s">
        <v>48</v>
      </c>
      <c r="O225" s="165"/>
      <c r="P225" s="279">
        <f>O225*H225</f>
        <v>0</v>
      </c>
      <c r="Q225" s="279">
        <v>0</v>
      </c>
      <c r="R225" s="279">
        <f>Q225*H225</f>
        <v>0</v>
      </c>
      <c r="S225" s="279">
        <v>0</v>
      </c>
      <c r="T225" s="280">
        <f>S225*H225</f>
        <v>0</v>
      </c>
      <c r="U225" s="122"/>
      <c r="V225" s="122"/>
      <c r="W225" s="122"/>
      <c r="X225" s="122"/>
      <c r="Y225" s="122"/>
      <c r="Z225" s="122"/>
      <c r="AA225" s="122"/>
      <c r="AB225" s="122"/>
      <c r="AC225" s="122"/>
      <c r="AD225" s="122"/>
      <c r="AE225" s="122"/>
      <c r="AR225" s="281" t="s">
        <v>188</v>
      </c>
      <c r="AT225" s="281" t="s">
        <v>135</v>
      </c>
      <c r="AU225" s="281" t="s">
        <v>141</v>
      </c>
      <c r="AY225" s="105" t="s">
        <v>132</v>
      </c>
      <c r="BE225" s="282">
        <f>IF(N225="základní",J225,0)</f>
        <v>0</v>
      </c>
      <c r="BF225" s="282">
        <f>IF(N225="snížená",J225,0)</f>
        <v>0</v>
      </c>
      <c r="BG225" s="282">
        <f>IF(N225="zákl. přenesená",J225,0)</f>
        <v>0</v>
      </c>
      <c r="BH225" s="282">
        <f>IF(N225="sníž. přenesená",J225,0)</f>
        <v>0</v>
      </c>
      <c r="BI225" s="282">
        <f>IF(N225="nulová",J225,0)</f>
        <v>0</v>
      </c>
      <c r="BJ225" s="105" t="s">
        <v>141</v>
      </c>
      <c r="BK225" s="282">
        <f>ROUND(I225*H225,2)</f>
        <v>0</v>
      </c>
      <c r="BL225" s="105" t="s">
        <v>188</v>
      </c>
      <c r="BM225" s="281" t="s">
        <v>877</v>
      </c>
    </row>
    <row r="226" spans="1:65" s="128" customFormat="1" ht="11.25" x14ac:dyDescent="0.2">
      <c r="A226" s="122"/>
      <c r="B226" s="123"/>
      <c r="C226" s="122"/>
      <c r="D226" s="283" t="s">
        <v>143</v>
      </c>
      <c r="E226" s="122"/>
      <c r="F226" s="284" t="s">
        <v>878</v>
      </c>
      <c r="G226" s="122"/>
      <c r="H226" s="122"/>
      <c r="I226" s="122"/>
      <c r="J226" s="122"/>
      <c r="K226" s="122"/>
      <c r="L226" s="123"/>
      <c r="M226" s="285"/>
      <c r="N226" s="286"/>
      <c r="O226" s="165"/>
      <c r="P226" s="165"/>
      <c r="Q226" s="165"/>
      <c r="R226" s="165"/>
      <c r="S226" s="165"/>
      <c r="T226" s="166"/>
      <c r="U226" s="122"/>
      <c r="V226" s="122"/>
      <c r="W226" s="122"/>
      <c r="X226" s="122"/>
      <c r="Y226" s="122"/>
      <c r="Z226" s="122"/>
      <c r="AA226" s="122"/>
      <c r="AB226" s="122"/>
      <c r="AC226" s="122"/>
      <c r="AD226" s="122"/>
      <c r="AE226" s="122"/>
      <c r="AT226" s="105" t="s">
        <v>143</v>
      </c>
      <c r="AU226" s="105" t="s">
        <v>141</v>
      </c>
    </row>
    <row r="227" spans="1:65" s="128" customFormat="1" ht="16.5" customHeight="1" x14ac:dyDescent="0.2">
      <c r="A227" s="122"/>
      <c r="B227" s="123"/>
      <c r="C227" s="271" t="s">
        <v>410</v>
      </c>
      <c r="D227" s="271" t="s">
        <v>135</v>
      </c>
      <c r="E227" s="272" t="s">
        <v>879</v>
      </c>
      <c r="F227" s="273" t="s">
        <v>880</v>
      </c>
      <c r="G227" s="274" t="s">
        <v>260</v>
      </c>
      <c r="H227" s="275">
        <v>1</v>
      </c>
      <c r="I227" s="5"/>
      <c r="J227" s="276">
        <f>ROUND(I227*H227,2)</f>
        <v>0</v>
      </c>
      <c r="K227" s="273" t="s">
        <v>139</v>
      </c>
      <c r="L227" s="123"/>
      <c r="M227" s="277" t="s">
        <v>3</v>
      </c>
      <c r="N227" s="278" t="s">
        <v>48</v>
      </c>
      <c r="O227" s="165"/>
      <c r="P227" s="279">
        <f>O227*H227</f>
        <v>0</v>
      </c>
      <c r="Q227" s="279">
        <v>0</v>
      </c>
      <c r="R227" s="279">
        <f>Q227*H227</f>
        <v>0</v>
      </c>
      <c r="S227" s="279">
        <v>0</v>
      </c>
      <c r="T227" s="280">
        <f>S227*H227</f>
        <v>0</v>
      </c>
      <c r="U227" s="122"/>
      <c r="V227" s="122"/>
      <c r="W227" s="122"/>
      <c r="X227" s="122"/>
      <c r="Y227" s="122"/>
      <c r="Z227" s="122"/>
      <c r="AA227" s="122"/>
      <c r="AB227" s="122"/>
      <c r="AC227" s="122"/>
      <c r="AD227" s="122"/>
      <c r="AE227" s="122"/>
      <c r="AR227" s="281" t="s">
        <v>188</v>
      </c>
      <c r="AT227" s="281" t="s">
        <v>135</v>
      </c>
      <c r="AU227" s="281" t="s">
        <v>141</v>
      </c>
      <c r="AY227" s="105" t="s">
        <v>132</v>
      </c>
      <c r="BE227" s="282">
        <f>IF(N227="základní",J227,0)</f>
        <v>0</v>
      </c>
      <c r="BF227" s="282">
        <f>IF(N227="snížená",J227,0)</f>
        <v>0</v>
      </c>
      <c r="BG227" s="282">
        <f>IF(N227="zákl. přenesená",J227,0)</f>
        <v>0</v>
      </c>
      <c r="BH227" s="282">
        <f>IF(N227="sníž. přenesená",J227,0)</f>
        <v>0</v>
      </c>
      <c r="BI227" s="282">
        <f>IF(N227="nulová",J227,0)</f>
        <v>0</v>
      </c>
      <c r="BJ227" s="105" t="s">
        <v>141</v>
      </c>
      <c r="BK227" s="282">
        <f>ROUND(I227*H227,2)</f>
        <v>0</v>
      </c>
      <c r="BL227" s="105" t="s">
        <v>188</v>
      </c>
      <c r="BM227" s="281" t="s">
        <v>881</v>
      </c>
    </row>
    <row r="228" spans="1:65" s="128" customFormat="1" ht="11.25" x14ac:dyDescent="0.2">
      <c r="A228" s="122"/>
      <c r="B228" s="123"/>
      <c r="C228" s="122"/>
      <c r="D228" s="283" t="s">
        <v>143</v>
      </c>
      <c r="E228" s="122"/>
      <c r="F228" s="284" t="s">
        <v>882</v>
      </c>
      <c r="G228" s="122"/>
      <c r="H228" s="122"/>
      <c r="I228" s="122"/>
      <c r="J228" s="122"/>
      <c r="K228" s="122"/>
      <c r="L228" s="123"/>
      <c r="M228" s="285"/>
      <c r="N228" s="286"/>
      <c r="O228" s="165"/>
      <c r="P228" s="165"/>
      <c r="Q228" s="165"/>
      <c r="R228" s="165"/>
      <c r="S228" s="165"/>
      <c r="T228" s="166"/>
      <c r="U228" s="122"/>
      <c r="V228" s="6"/>
      <c r="W228" s="122"/>
      <c r="X228" s="122"/>
      <c r="Y228" s="122"/>
      <c r="Z228" s="122"/>
      <c r="AA228" s="122"/>
      <c r="AB228" s="122"/>
      <c r="AC228" s="122"/>
      <c r="AD228" s="122"/>
      <c r="AE228" s="122"/>
      <c r="AT228" s="105" t="s">
        <v>143</v>
      </c>
      <c r="AU228" s="105" t="s">
        <v>141</v>
      </c>
    </row>
    <row r="229" spans="1:65" s="128" customFormat="1" ht="16.5" customHeight="1" x14ac:dyDescent="0.2">
      <c r="A229" s="122"/>
      <c r="B229" s="123"/>
      <c r="C229" s="271" t="s">
        <v>404</v>
      </c>
      <c r="D229" s="271" t="s">
        <v>135</v>
      </c>
      <c r="E229" s="272" t="s">
        <v>883</v>
      </c>
      <c r="F229" s="273" t="s">
        <v>884</v>
      </c>
      <c r="G229" s="274" t="s">
        <v>260</v>
      </c>
      <c r="H229" s="275">
        <v>2</v>
      </c>
      <c r="I229" s="5"/>
      <c r="J229" s="276">
        <f>ROUND(I229*H229,2)</f>
        <v>0</v>
      </c>
      <c r="K229" s="273" t="s">
        <v>139</v>
      </c>
      <c r="L229" s="123"/>
      <c r="M229" s="277" t="s">
        <v>3</v>
      </c>
      <c r="N229" s="278" t="s">
        <v>48</v>
      </c>
      <c r="O229" s="165"/>
      <c r="P229" s="279">
        <f>O229*H229</f>
        <v>0</v>
      </c>
      <c r="Q229" s="279">
        <v>0</v>
      </c>
      <c r="R229" s="279">
        <f>Q229*H229</f>
        <v>0</v>
      </c>
      <c r="S229" s="279">
        <v>0</v>
      </c>
      <c r="T229" s="280">
        <f>S229*H229</f>
        <v>0</v>
      </c>
      <c r="U229" s="122"/>
      <c r="V229" s="122"/>
      <c r="W229" s="122"/>
      <c r="X229" s="122"/>
      <c r="Y229" s="122"/>
      <c r="Z229" s="122"/>
      <c r="AA229" s="122"/>
      <c r="AB229" s="122"/>
      <c r="AC229" s="122"/>
      <c r="AD229" s="122"/>
      <c r="AE229" s="122"/>
      <c r="AR229" s="281" t="s">
        <v>188</v>
      </c>
      <c r="AT229" s="281" t="s">
        <v>135</v>
      </c>
      <c r="AU229" s="281" t="s">
        <v>141</v>
      </c>
      <c r="AY229" s="105" t="s">
        <v>132</v>
      </c>
      <c r="BE229" s="282">
        <f>IF(N229="základní",J229,0)</f>
        <v>0</v>
      </c>
      <c r="BF229" s="282">
        <f>IF(N229="snížená",J229,0)</f>
        <v>0</v>
      </c>
      <c r="BG229" s="282">
        <f>IF(N229="zákl. přenesená",J229,0)</f>
        <v>0</v>
      </c>
      <c r="BH229" s="282">
        <f>IF(N229="sníž. přenesená",J229,0)</f>
        <v>0</v>
      </c>
      <c r="BI229" s="282">
        <f>IF(N229="nulová",J229,0)</f>
        <v>0</v>
      </c>
      <c r="BJ229" s="105" t="s">
        <v>141</v>
      </c>
      <c r="BK229" s="282">
        <f>ROUND(I229*H229,2)</f>
        <v>0</v>
      </c>
      <c r="BL229" s="105" t="s">
        <v>188</v>
      </c>
      <c r="BM229" s="281" t="s">
        <v>885</v>
      </c>
    </row>
    <row r="230" spans="1:65" s="128" customFormat="1" ht="11.25" x14ac:dyDescent="0.2">
      <c r="A230" s="122"/>
      <c r="B230" s="123"/>
      <c r="C230" s="122"/>
      <c r="D230" s="283" t="s">
        <v>143</v>
      </c>
      <c r="E230" s="122"/>
      <c r="F230" s="284" t="s">
        <v>886</v>
      </c>
      <c r="G230" s="122"/>
      <c r="H230" s="122"/>
      <c r="I230" s="122"/>
      <c r="J230" s="122"/>
      <c r="K230" s="122"/>
      <c r="L230" s="123"/>
      <c r="M230" s="285"/>
      <c r="N230" s="286"/>
      <c r="O230" s="165"/>
      <c r="P230" s="165"/>
      <c r="Q230" s="165"/>
      <c r="R230" s="165"/>
      <c r="S230" s="165"/>
      <c r="T230" s="166"/>
      <c r="U230" s="122"/>
      <c r="V230" s="122"/>
      <c r="W230" s="122"/>
      <c r="X230" s="122"/>
      <c r="Y230" s="122"/>
      <c r="Z230" s="122"/>
      <c r="AA230" s="122"/>
      <c r="AB230" s="122"/>
      <c r="AC230" s="122"/>
      <c r="AD230" s="122"/>
      <c r="AE230" s="122"/>
      <c r="AT230" s="105" t="s">
        <v>143</v>
      </c>
      <c r="AU230" s="105" t="s">
        <v>141</v>
      </c>
    </row>
    <row r="231" spans="1:65" s="128" customFormat="1" ht="16.5" customHeight="1" x14ac:dyDescent="0.2">
      <c r="A231" s="122"/>
      <c r="B231" s="123"/>
      <c r="C231" s="271" t="s">
        <v>789</v>
      </c>
      <c r="D231" s="271" t="s">
        <v>135</v>
      </c>
      <c r="E231" s="272" t="s">
        <v>887</v>
      </c>
      <c r="F231" s="273" t="s">
        <v>888</v>
      </c>
      <c r="G231" s="274" t="s">
        <v>260</v>
      </c>
      <c r="H231" s="275">
        <v>1</v>
      </c>
      <c r="I231" s="5"/>
      <c r="J231" s="276">
        <f>ROUND(I231*H231,2)</f>
        <v>0</v>
      </c>
      <c r="K231" s="273" t="s">
        <v>139</v>
      </c>
      <c r="L231" s="123"/>
      <c r="M231" s="277" t="s">
        <v>3</v>
      </c>
      <c r="N231" s="278" t="s">
        <v>48</v>
      </c>
      <c r="O231" s="165"/>
      <c r="P231" s="279">
        <f>O231*H231</f>
        <v>0</v>
      </c>
      <c r="Q231" s="279">
        <v>0</v>
      </c>
      <c r="R231" s="279">
        <f>Q231*H231</f>
        <v>0</v>
      </c>
      <c r="S231" s="279">
        <v>0</v>
      </c>
      <c r="T231" s="280">
        <f>S231*H231</f>
        <v>0</v>
      </c>
      <c r="U231" s="122"/>
      <c r="V231" s="122"/>
      <c r="W231" s="122"/>
      <c r="X231" s="122"/>
      <c r="Y231" s="122"/>
      <c r="Z231" s="122"/>
      <c r="AA231" s="122"/>
      <c r="AB231" s="122"/>
      <c r="AC231" s="122"/>
      <c r="AD231" s="122"/>
      <c r="AE231" s="122"/>
      <c r="AR231" s="281" t="s">
        <v>188</v>
      </c>
      <c r="AT231" s="281" t="s">
        <v>135</v>
      </c>
      <c r="AU231" s="281" t="s">
        <v>141</v>
      </c>
      <c r="AY231" s="105" t="s">
        <v>132</v>
      </c>
      <c r="BE231" s="282">
        <f>IF(N231="základní",J231,0)</f>
        <v>0</v>
      </c>
      <c r="BF231" s="282">
        <f>IF(N231="snížená",J231,0)</f>
        <v>0</v>
      </c>
      <c r="BG231" s="282">
        <f>IF(N231="zákl. přenesená",J231,0)</f>
        <v>0</v>
      </c>
      <c r="BH231" s="282">
        <f>IF(N231="sníž. přenesená",J231,0)</f>
        <v>0</v>
      </c>
      <c r="BI231" s="282">
        <f>IF(N231="nulová",J231,0)</f>
        <v>0</v>
      </c>
      <c r="BJ231" s="105" t="s">
        <v>141</v>
      </c>
      <c r="BK231" s="282">
        <f>ROUND(I231*H231,2)</f>
        <v>0</v>
      </c>
      <c r="BL231" s="105" t="s">
        <v>188</v>
      </c>
      <c r="BM231" s="281" t="s">
        <v>889</v>
      </c>
    </row>
    <row r="232" spans="1:65" s="128" customFormat="1" ht="11.25" x14ac:dyDescent="0.2">
      <c r="A232" s="122"/>
      <c r="B232" s="123"/>
      <c r="C232" s="122"/>
      <c r="D232" s="283" t="s">
        <v>143</v>
      </c>
      <c r="E232" s="122"/>
      <c r="F232" s="284" t="s">
        <v>890</v>
      </c>
      <c r="G232" s="122"/>
      <c r="H232" s="122"/>
      <c r="I232" s="122"/>
      <c r="J232" s="122"/>
      <c r="K232" s="122"/>
      <c r="L232" s="123"/>
      <c r="M232" s="285"/>
      <c r="N232" s="286"/>
      <c r="O232" s="165"/>
      <c r="P232" s="165"/>
      <c r="Q232" s="165"/>
      <c r="R232" s="165"/>
      <c r="S232" s="165"/>
      <c r="T232" s="166"/>
      <c r="U232" s="122"/>
      <c r="V232" s="122"/>
      <c r="W232" s="122"/>
      <c r="X232" s="122"/>
      <c r="Y232" s="122"/>
      <c r="Z232" s="122"/>
      <c r="AA232" s="122"/>
      <c r="AB232" s="122"/>
      <c r="AC232" s="122"/>
      <c r="AD232" s="122"/>
      <c r="AE232" s="122"/>
      <c r="AT232" s="105" t="s">
        <v>143</v>
      </c>
      <c r="AU232" s="105" t="s">
        <v>141</v>
      </c>
    </row>
    <row r="233" spans="1:65" s="128" customFormat="1" ht="21.75" customHeight="1" x14ac:dyDescent="0.2">
      <c r="A233" s="122"/>
      <c r="B233" s="123"/>
      <c r="C233" s="271" t="s">
        <v>891</v>
      </c>
      <c r="D233" s="271" t="s">
        <v>135</v>
      </c>
      <c r="E233" s="272" t="s">
        <v>892</v>
      </c>
      <c r="F233" s="273" t="s">
        <v>893</v>
      </c>
      <c r="G233" s="274" t="s">
        <v>274</v>
      </c>
      <c r="H233" s="275">
        <v>1</v>
      </c>
      <c r="I233" s="5"/>
      <c r="J233" s="276">
        <f>ROUND(I233*H233,2)</f>
        <v>0</v>
      </c>
      <c r="K233" s="273" t="s">
        <v>139</v>
      </c>
      <c r="L233" s="123"/>
      <c r="M233" s="277" t="s">
        <v>3</v>
      </c>
      <c r="N233" s="278" t="s">
        <v>48</v>
      </c>
      <c r="O233" s="165"/>
      <c r="P233" s="279">
        <f>O233*H233</f>
        <v>0</v>
      </c>
      <c r="Q233" s="279">
        <v>0</v>
      </c>
      <c r="R233" s="279">
        <f>Q233*H233</f>
        <v>0</v>
      </c>
      <c r="S233" s="279">
        <v>0</v>
      </c>
      <c r="T233" s="280">
        <f>S233*H233</f>
        <v>0</v>
      </c>
      <c r="U233" s="122"/>
      <c r="V233" s="122"/>
      <c r="W233" s="122"/>
      <c r="X233" s="122"/>
      <c r="Y233" s="122"/>
      <c r="Z233" s="122"/>
      <c r="AA233" s="122"/>
      <c r="AB233" s="122"/>
      <c r="AC233" s="122"/>
      <c r="AD233" s="122"/>
      <c r="AE233" s="122"/>
      <c r="AR233" s="281" t="s">
        <v>188</v>
      </c>
      <c r="AT233" s="281" t="s">
        <v>135</v>
      </c>
      <c r="AU233" s="281" t="s">
        <v>141</v>
      </c>
      <c r="AY233" s="105" t="s">
        <v>132</v>
      </c>
      <c r="BE233" s="282">
        <f>IF(N233="základní",J233,0)</f>
        <v>0</v>
      </c>
      <c r="BF233" s="282">
        <f>IF(N233="snížená",J233,0)</f>
        <v>0</v>
      </c>
      <c r="BG233" s="282">
        <f>IF(N233="zákl. přenesená",J233,0)</f>
        <v>0</v>
      </c>
      <c r="BH233" s="282">
        <f>IF(N233="sníž. přenesená",J233,0)</f>
        <v>0</v>
      </c>
      <c r="BI233" s="282">
        <f>IF(N233="nulová",J233,0)</f>
        <v>0</v>
      </c>
      <c r="BJ233" s="105" t="s">
        <v>141</v>
      </c>
      <c r="BK233" s="282">
        <f>ROUND(I233*H233,2)</f>
        <v>0</v>
      </c>
      <c r="BL233" s="105" t="s">
        <v>188</v>
      </c>
      <c r="BM233" s="281" t="s">
        <v>894</v>
      </c>
    </row>
    <row r="234" spans="1:65" s="128" customFormat="1" ht="11.25" x14ac:dyDescent="0.2">
      <c r="A234" s="122"/>
      <c r="B234" s="123"/>
      <c r="C234" s="122"/>
      <c r="D234" s="283" t="s">
        <v>143</v>
      </c>
      <c r="E234" s="122"/>
      <c r="F234" s="284" t="s">
        <v>895</v>
      </c>
      <c r="G234" s="122"/>
      <c r="H234" s="122"/>
      <c r="I234" s="122"/>
      <c r="J234" s="122"/>
      <c r="K234" s="122"/>
      <c r="L234" s="123"/>
      <c r="M234" s="285"/>
      <c r="N234" s="286"/>
      <c r="O234" s="165"/>
      <c r="P234" s="165"/>
      <c r="Q234" s="165"/>
      <c r="R234" s="165"/>
      <c r="S234" s="165"/>
      <c r="T234" s="166"/>
      <c r="U234" s="122"/>
      <c r="V234" s="122"/>
      <c r="W234" s="122"/>
      <c r="X234" s="122"/>
      <c r="Y234" s="122"/>
      <c r="Z234" s="122"/>
      <c r="AA234" s="122"/>
      <c r="AB234" s="122"/>
      <c r="AC234" s="122"/>
      <c r="AD234" s="122"/>
      <c r="AE234" s="122"/>
      <c r="AT234" s="105" t="s">
        <v>143</v>
      </c>
      <c r="AU234" s="105" t="s">
        <v>141</v>
      </c>
    </row>
    <row r="235" spans="1:65" s="128" customFormat="1" ht="24.2" customHeight="1" x14ac:dyDescent="0.2">
      <c r="A235" s="122"/>
      <c r="B235" s="123"/>
      <c r="C235" s="271" t="s">
        <v>556</v>
      </c>
      <c r="D235" s="271" t="s">
        <v>135</v>
      </c>
      <c r="E235" s="272" t="s">
        <v>896</v>
      </c>
      <c r="F235" s="273" t="s">
        <v>897</v>
      </c>
      <c r="G235" s="274" t="s">
        <v>597</v>
      </c>
      <c r="H235" s="9"/>
      <c r="I235" s="5"/>
      <c r="J235" s="276">
        <f>ROUND(I235*H235,2)</f>
        <v>0</v>
      </c>
      <c r="K235" s="273" t="s">
        <v>139</v>
      </c>
      <c r="L235" s="123"/>
      <c r="M235" s="277" t="s">
        <v>3</v>
      </c>
      <c r="N235" s="278" t="s">
        <v>48</v>
      </c>
      <c r="O235" s="165"/>
      <c r="P235" s="279">
        <f>O235*H235</f>
        <v>0</v>
      </c>
      <c r="Q235" s="279">
        <v>0</v>
      </c>
      <c r="R235" s="279">
        <f>Q235*H235</f>
        <v>0</v>
      </c>
      <c r="S235" s="279">
        <v>0</v>
      </c>
      <c r="T235" s="280">
        <f>S235*H235</f>
        <v>0</v>
      </c>
      <c r="U235" s="122"/>
      <c r="V235" s="122"/>
      <c r="W235" s="122"/>
      <c r="X235" s="122"/>
      <c r="Y235" s="122"/>
      <c r="Z235" s="122"/>
      <c r="AA235" s="122"/>
      <c r="AB235" s="122"/>
      <c r="AC235" s="122"/>
      <c r="AD235" s="122"/>
      <c r="AE235" s="122"/>
      <c r="AR235" s="281" t="s">
        <v>188</v>
      </c>
      <c r="AT235" s="281" t="s">
        <v>135</v>
      </c>
      <c r="AU235" s="281" t="s">
        <v>141</v>
      </c>
      <c r="AY235" s="105" t="s">
        <v>132</v>
      </c>
      <c r="BE235" s="282">
        <f>IF(N235="základní",J235,0)</f>
        <v>0</v>
      </c>
      <c r="BF235" s="282">
        <f>IF(N235="snížená",J235,0)</f>
        <v>0</v>
      </c>
      <c r="BG235" s="282">
        <f>IF(N235="zákl. přenesená",J235,0)</f>
        <v>0</v>
      </c>
      <c r="BH235" s="282">
        <f>IF(N235="sníž. přenesená",J235,0)</f>
        <v>0</v>
      </c>
      <c r="BI235" s="282">
        <f>IF(N235="nulová",J235,0)</f>
        <v>0</v>
      </c>
      <c r="BJ235" s="105" t="s">
        <v>141</v>
      </c>
      <c r="BK235" s="282">
        <f>ROUND(I235*H235,2)</f>
        <v>0</v>
      </c>
      <c r="BL235" s="105" t="s">
        <v>188</v>
      </c>
      <c r="BM235" s="281" t="s">
        <v>898</v>
      </c>
    </row>
    <row r="236" spans="1:65" s="128" customFormat="1" ht="11.25" x14ac:dyDescent="0.2">
      <c r="A236" s="122"/>
      <c r="B236" s="123"/>
      <c r="C236" s="122"/>
      <c r="D236" s="283" t="s">
        <v>143</v>
      </c>
      <c r="E236" s="122"/>
      <c r="F236" s="284" t="s">
        <v>899</v>
      </c>
      <c r="G236" s="122"/>
      <c r="H236" s="122"/>
      <c r="I236" s="122"/>
      <c r="J236" s="122"/>
      <c r="K236" s="122"/>
      <c r="L236" s="123"/>
      <c r="M236" s="321"/>
      <c r="N236" s="322"/>
      <c r="O236" s="323"/>
      <c r="P236" s="323"/>
      <c r="Q236" s="323"/>
      <c r="R236" s="323"/>
      <c r="S236" s="323"/>
      <c r="T236" s="324"/>
      <c r="U236" s="122"/>
      <c r="V236" s="122"/>
      <c r="W236" s="122"/>
      <c r="X236" s="122"/>
      <c r="Y236" s="122"/>
      <c r="Z236" s="122"/>
      <c r="AA236" s="122"/>
      <c r="AB236" s="122"/>
      <c r="AC236" s="122"/>
      <c r="AD236" s="122"/>
      <c r="AE236" s="122"/>
      <c r="AT236" s="105" t="s">
        <v>143</v>
      </c>
      <c r="AU236" s="105" t="s">
        <v>141</v>
      </c>
    </row>
    <row r="237" spans="1:65" s="128" customFormat="1" ht="6.95" customHeight="1" x14ac:dyDescent="0.2">
      <c r="A237" s="122"/>
      <c r="B237" s="144"/>
      <c r="C237" s="145"/>
      <c r="D237" s="145"/>
      <c r="E237" s="145"/>
      <c r="F237" s="145"/>
      <c r="G237" s="145"/>
      <c r="H237" s="145"/>
      <c r="I237" s="145"/>
      <c r="J237" s="145"/>
      <c r="K237" s="145"/>
      <c r="L237" s="123"/>
      <c r="M237" s="122"/>
      <c r="O237" s="122"/>
      <c r="P237" s="122"/>
      <c r="Q237" s="122"/>
      <c r="R237" s="122"/>
      <c r="S237" s="122"/>
      <c r="T237" s="122"/>
      <c r="U237" s="122"/>
      <c r="V237" s="122"/>
      <c r="W237" s="122"/>
      <c r="X237" s="122"/>
      <c r="Y237" s="122"/>
      <c r="Z237" s="122"/>
      <c r="AA237" s="122"/>
      <c r="AB237" s="122"/>
      <c r="AC237" s="122"/>
      <c r="AD237" s="122"/>
      <c r="AE237" s="122"/>
    </row>
  </sheetData>
  <sheetProtection password="8879" sheet="1" objects="1" scenarios="1"/>
  <autoFilter ref="C88:K236"/>
  <mergeCells count="9">
    <mergeCell ref="E50:H50"/>
    <mergeCell ref="E79:H79"/>
    <mergeCell ref="E81:H81"/>
    <mergeCell ref="L2:V2"/>
    <mergeCell ref="E7:H7"/>
    <mergeCell ref="E9:H9"/>
    <mergeCell ref="E18:H18"/>
    <mergeCell ref="E27:H27"/>
    <mergeCell ref="E48:H48"/>
  </mergeCells>
  <hyperlinks>
    <hyperlink ref="F93" r:id="rId1"/>
    <hyperlink ref="F98" r:id="rId2"/>
    <hyperlink ref="F100" r:id="rId3"/>
    <hyperlink ref="F103" r:id="rId4"/>
    <hyperlink ref="F105" r:id="rId5"/>
    <hyperlink ref="F108" r:id="rId6"/>
    <hyperlink ref="F112" r:id="rId7"/>
    <hyperlink ref="F114" r:id="rId8"/>
    <hyperlink ref="F116" r:id="rId9"/>
    <hyperlink ref="F118" r:id="rId10"/>
    <hyperlink ref="F120" r:id="rId11"/>
    <hyperlink ref="F122" r:id="rId12"/>
    <hyperlink ref="F124" r:id="rId13"/>
    <hyperlink ref="F126" r:id="rId14"/>
    <hyperlink ref="F128" r:id="rId15"/>
    <hyperlink ref="F130" r:id="rId16"/>
    <hyperlink ref="F132" r:id="rId17"/>
    <hyperlink ref="F134" r:id="rId18"/>
    <hyperlink ref="F138" r:id="rId19"/>
    <hyperlink ref="F142" r:id="rId20"/>
    <hyperlink ref="F146" r:id="rId21"/>
    <hyperlink ref="F150" r:id="rId22"/>
    <hyperlink ref="F154" r:id="rId23"/>
    <hyperlink ref="F156" r:id="rId24"/>
    <hyperlink ref="F158" r:id="rId25"/>
    <hyperlink ref="F160" r:id="rId26"/>
    <hyperlink ref="F162" r:id="rId27"/>
    <hyperlink ref="F164" r:id="rId28"/>
    <hyperlink ref="F166" r:id="rId29"/>
    <hyperlink ref="F168" r:id="rId30"/>
    <hyperlink ref="F170" r:id="rId31"/>
    <hyperlink ref="F172" r:id="rId32"/>
    <hyperlink ref="F174" r:id="rId33"/>
    <hyperlink ref="F178" r:id="rId34"/>
    <hyperlink ref="F180" r:id="rId35"/>
    <hyperlink ref="F182" r:id="rId36"/>
    <hyperlink ref="F184" r:id="rId37"/>
    <hyperlink ref="F186" r:id="rId38"/>
    <hyperlink ref="F188" r:id="rId39"/>
    <hyperlink ref="F190" r:id="rId40"/>
    <hyperlink ref="F193" r:id="rId41"/>
    <hyperlink ref="F195" r:id="rId42"/>
    <hyperlink ref="F197" r:id="rId43"/>
    <hyperlink ref="F199" r:id="rId44"/>
    <hyperlink ref="F201" r:id="rId45"/>
    <hyperlink ref="F203" r:id="rId46"/>
    <hyperlink ref="F205" r:id="rId47"/>
    <hyperlink ref="F208" r:id="rId48"/>
    <hyperlink ref="F210" r:id="rId49"/>
    <hyperlink ref="F212" r:id="rId50"/>
    <hyperlink ref="F214" r:id="rId51"/>
    <hyperlink ref="F216" r:id="rId52"/>
    <hyperlink ref="F218" r:id="rId53"/>
    <hyperlink ref="F220" r:id="rId54"/>
    <hyperlink ref="F222" r:id="rId55"/>
    <hyperlink ref="F224" r:id="rId56"/>
    <hyperlink ref="F226" r:id="rId57"/>
    <hyperlink ref="F228" r:id="rId58"/>
    <hyperlink ref="F230" r:id="rId59"/>
    <hyperlink ref="F232" r:id="rId60"/>
    <hyperlink ref="F234" r:id="rId61"/>
    <hyperlink ref="F236" r:id="rId62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6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94"/>
  <sheetViews>
    <sheetView showGridLines="0" topLeftCell="A176" workbookViewId="0">
      <selection activeCell="I189" sqref="I189"/>
    </sheetView>
  </sheetViews>
  <sheetFormatPr defaultRowHeight="15" x14ac:dyDescent="0.2"/>
  <cols>
    <col min="1" max="1" width="8.33203125" style="102" customWidth="1"/>
    <col min="2" max="2" width="1.1640625" style="102" customWidth="1"/>
    <col min="3" max="3" width="4.1640625" style="102" customWidth="1"/>
    <col min="4" max="4" width="4.33203125" style="102" customWidth="1"/>
    <col min="5" max="5" width="17.1640625" style="102" customWidth="1"/>
    <col min="6" max="6" width="100.83203125" style="102" customWidth="1"/>
    <col min="7" max="7" width="7.5" style="102" customWidth="1"/>
    <col min="8" max="8" width="14" style="102" customWidth="1"/>
    <col min="9" max="9" width="15.83203125" style="102" customWidth="1"/>
    <col min="10" max="11" width="22.33203125" style="102" customWidth="1"/>
    <col min="12" max="12" width="9.33203125" style="102" customWidth="1"/>
    <col min="13" max="13" width="10.83203125" style="102" hidden="1" customWidth="1"/>
    <col min="14" max="14" width="9.33203125" style="102" hidden="1"/>
    <col min="15" max="20" width="14.1640625" style="102" hidden="1" customWidth="1"/>
    <col min="21" max="21" width="16.33203125" style="102" hidden="1" customWidth="1"/>
    <col min="22" max="22" width="12.33203125" style="102" customWidth="1"/>
    <col min="23" max="23" width="16.33203125" style="102" customWidth="1"/>
    <col min="24" max="24" width="12.33203125" style="102" customWidth="1"/>
    <col min="25" max="25" width="15" style="102" customWidth="1"/>
    <col min="26" max="26" width="11" style="102" customWidth="1"/>
    <col min="27" max="27" width="15" style="102" customWidth="1"/>
    <col min="28" max="28" width="16.33203125" style="102" customWidth="1"/>
    <col min="29" max="29" width="11" style="102" customWidth="1"/>
    <col min="30" max="30" width="15" style="102" customWidth="1"/>
    <col min="31" max="31" width="16.33203125" style="102" customWidth="1"/>
    <col min="32" max="43" width="9.33203125" style="102"/>
    <col min="44" max="65" width="9.33203125" style="102" hidden="1"/>
    <col min="66" max="16384" width="9.33203125" style="102"/>
  </cols>
  <sheetData>
    <row r="2" spans="1:46" ht="36.950000000000003" customHeight="1" x14ac:dyDescent="0.2">
      <c r="L2" s="103" t="s">
        <v>6</v>
      </c>
      <c r="M2" s="104"/>
      <c r="N2" s="104"/>
      <c r="O2" s="104"/>
      <c r="P2" s="104"/>
      <c r="Q2" s="104"/>
      <c r="R2" s="104"/>
      <c r="S2" s="104"/>
      <c r="T2" s="104"/>
      <c r="U2" s="104"/>
      <c r="V2" s="104"/>
      <c r="AT2" s="105" t="s">
        <v>94</v>
      </c>
    </row>
    <row r="3" spans="1:46" ht="6.95" customHeight="1" x14ac:dyDescent="0.2">
      <c r="B3" s="106"/>
      <c r="C3" s="107"/>
      <c r="D3" s="107"/>
      <c r="E3" s="107"/>
      <c r="F3" s="107"/>
      <c r="G3" s="107"/>
      <c r="H3" s="107"/>
      <c r="I3" s="107"/>
      <c r="J3" s="107"/>
      <c r="K3" s="107"/>
      <c r="L3" s="108"/>
      <c r="AT3" s="105" t="s">
        <v>84</v>
      </c>
    </row>
    <row r="4" spans="1:46" ht="24.95" customHeight="1" x14ac:dyDescent="0.2">
      <c r="B4" s="108"/>
      <c r="D4" s="109" t="s">
        <v>95</v>
      </c>
      <c r="L4" s="108"/>
      <c r="M4" s="211" t="s">
        <v>11</v>
      </c>
      <c r="AT4" s="105" t="s">
        <v>4</v>
      </c>
    </row>
    <row r="5" spans="1:46" ht="6.95" customHeight="1" x14ac:dyDescent="0.2">
      <c r="B5" s="108"/>
      <c r="L5" s="108"/>
    </row>
    <row r="6" spans="1:46" ht="12" customHeight="1" x14ac:dyDescent="0.2">
      <c r="B6" s="108"/>
      <c r="D6" s="118" t="s">
        <v>17</v>
      </c>
      <c r="L6" s="108"/>
    </row>
    <row r="7" spans="1:46" ht="16.5" customHeight="1" x14ac:dyDescent="0.2">
      <c r="B7" s="108"/>
      <c r="E7" s="212" t="str">
        <f>'Rekapitulace stavby'!K6</f>
        <v>Oprava bytu Botanická 68, 602 00, BRNO - Byt č. 1</v>
      </c>
      <c r="F7" s="213"/>
      <c r="G7" s="213"/>
      <c r="H7" s="213"/>
      <c r="L7" s="108"/>
    </row>
    <row r="8" spans="1:46" s="128" customFormat="1" ht="12" customHeight="1" x14ac:dyDescent="0.2">
      <c r="A8" s="122"/>
      <c r="B8" s="123"/>
      <c r="C8" s="122"/>
      <c r="D8" s="118" t="s">
        <v>96</v>
      </c>
      <c r="E8" s="122"/>
      <c r="F8" s="122"/>
      <c r="G8" s="122"/>
      <c r="H8" s="122"/>
      <c r="I8" s="122"/>
      <c r="J8" s="122"/>
      <c r="K8" s="122"/>
      <c r="L8" s="214"/>
      <c r="S8" s="122"/>
      <c r="T8" s="122"/>
      <c r="U8" s="122"/>
      <c r="V8" s="122"/>
      <c r="W8" s="122"/>
      <c r="X8" s="122"/>
      <c r="Y8" s="122"/>
      <c r="Z8" s="122"/>
      <c r="AA8" s="122"/>
      <c r="AB8" s="122"/>
      <c r="AC8" s="122"/>
      <c r="AD8" s="122"/>
      <c r="AE8" s="122"/>
    </row>
    <row r="9" spans="1:46" s="128" customFormat="1" ht="16.5" customHeight="1" x14ac:dyDescent="0.2">
      <c r="A9" s="122"/>
      <c r="B9" s="123"/>
      <c r="C9" s="122"/>
      <c r="D9" s="122"/>
      <c r="E9" s="153" t="s">
        <v>900</v>
      </c>
      <c r="F9" s="215"/>
      <c r="G9" s="215"/>
      <c r="H9" s="215"/>
      <c r="I9" s="122"/>
      <c r="J9" s="122"/>
      <c r="K9" s="122"/>
      <c r="L9" s="214"/>
      <c r="S9" s="122"/>
      <c r="T9" s="122"/>
      <c r="U9" s="122"/>
      <c r="V9" s="122"/>
      <c r="W9" s="122"/>
      <c r="X9" s="122"/>
      <c r="Y9" s="122"/>
      <c r="Z9" s="122"/>
      <c r="AA9" s="122"/>
      <c r="AB9" s="122"/>
      <c r="AC9" s="122"/>
      <c r="AD9" s="122"/>
      <c r="AE9" s="122"/>
    </row>
    <row r="10" spans="1:46" s="128" customFormat="1" ht="11.25" x14ac:dyDescent="0.2">
      <c r="A10" s="122"/>
      <c r="B10" s="123"/>
      <c r="C10" s="122"/>
      <c r="D10" s="122"/>
      <c r="E10" s="122"/>
      <c r="F10" s="122"/>
      <c r="G10" s="122"/>
      <c r="H10" s="122"/>
      <c r="I10" s="122"/>
      <c r="J10" s="122"/>
      <c r="K10" s="122"/>
      <c r="L10" s="214"/>
      <c r="S10" s="122"/>
      <c r="T10" s="122"/>
      <c r="U10" s="122"/>
      <c r="V10" s="122"/>
      <c r="W10" s="122"/>
      <c r="X10" s="122"/>
      <c r="Y10" s="122"/>
      <c r="Z10" s="122"/>
      <c r="AA10" s="122"/>
      <c r="AB10" s="122"/>
      <c r="AC10" s="122"/>
      <c r="AD10" s="122"/>
      <c r="AE10" s="122"/>
    </row>
    <row r="11" spans="1:46" s="128" customFormat="1" ht="12" customHeight="1" x14ac:dyDescent="0.2">
      <c r="A11" s="122"/>
      <c r="B11" s="123"/>
      <c r="C11" s="122"/>
      <c r="D11" s="118" t="s">
        <v>19</v>
      </c>
      <c r="E11" s="122"/>
      <c r="F11" s="119" t="s">
        <v>3</v>
      </c>
      <c r="G11" s="122"/>
      <c r="H11" s="122"/>
      <c r="I11" s="118" t="s">
        <v>20</v>
      </c>
      <c r="J11" s="119" t="s">
        <v>3</v>
      </c>
      <c r="K11" s="122"/>
      <c r="L11" s="214"/>
      <c r="S11" s="122"/>
      <c r="T11" s="122"/>
      <c r="U11" s="122"/>
      <c r="V11" s="122"/>
      <c r="W11" s="122"/>
      <c r="X11" s="122"/>
      <c r="Y11" s="122"/>
      <c r="Z11" s="122"/>
      <c r="AA11" s="122"/>
      <c r="AB11" s="122"/>
      <c r="AC11" s="122"/>
      <c r="AD11" s="122"/>
      <c r="AE11" s="122"/>
    </row>
    <row r="12" spans="1:46" s="128" customFormat="1" ht="12" customHeight="1" x14ac:dyDescent="0.2">
      <c r="A12" s="122"/>
      <c r="B12" s="123"/>
      <c r="C12" s="122"/>
      <c r="D12" s="118" t="s">
        <v>21</v>
      </c>
      <c r="E12" s="122"/>
      <c r="F12" s="119" t="s">
        <v>22</v>
      </c>
      <c r="G12" s="122"/>
      <c r="H12" s="122"/>
      <c r="I12" s="118" t="s">
        <v>23</v>
      </c>
      <c r="J12" s="216" t="str">
        <f>'Rekapitulace stavby'!AN8</f>
        <v>21. 7. 2021</v>
      </c>
      <c r="K12" s="122"/>
      <c r="L12" s="214"/>
      <c r="S12" s="122"/>
      <c r="T12" s="122"/>
      <c r="U12" s="122"/>
      <c r="V12" s="122"/>
      <c r="W12" s="122"/>
      <c r="X12" s="122"/>
      <c r="Y12" s="122"/>
      <c r="Z12" s="122"/>
      <c r="AA12" s="122"/>
      <c r="AB12" s="122"/>
      <c r="AC12" s="122"/>
      <c r="AD12" s="122"/>
      <c r="AE12" s="122"/>
    </row>
    <row r="13" spans="1:46" s="128" customFormat="1" ht="10.9" customHeight="1" x14ac:dyDescent="0.2">
      <c r="A13" s="122"/>
      <c r="B13" s="123"/>
      <c r="C13" s="122"/>
      <c r="D13" s="122"/>
      <c r="E13" s="122"/>
      <c r="F13" s="122"/>
      <c r="G13" s="122"/>
      <c r="H13" s="122"/>
      <c r="I13" s="122"/>
      <c r="J13" s="122"/>
      <c r="K13" s="122"/>
      <c r="L13" s="214"/>
      <c r="S13" s="122"/>
      <c r="T13" s="122"/>
      <c r="U13" s="122"/>
      <c r="V13" s="122"/>
      <c r="W13" s="122"/>
      <c r="X13" s="122"/>
      <c r="Y13" s="122"/>
      <c r="Z13" s="122"/>
      <c r="AA13" s="122"/>
      <c r="AB13" s="122"/>
      <c r="AC13" s="122"/>
      <c r="AD13" s="122"/>
      <c r="AE13" s="122"/>
    </row>
    <row r="14" spans="1:46" s="128" customFormat="1" ht="12" customHeight="1" x14ac:dyDescent="0.2">
      <c r="A14" s="122"/>
      <c r="B14" s="123"/>
      <c r="C14" s="122"/>
      <c r="D14" s="118" t="s">
        <v>25</v>
      </c>
      <c r="E14" s="122"/>
      <c r="F14" s="122"/>
      <c r="G14" s="122"/>
      <c r="H14" s="122"/>
      <c r="I14" s="118" t="s">
        <v>26</v>
      </c>
      <c r="J14" s="119" t="s">
        <v>27</v>
      </c>
      <c r="K14" s="122"/>
      <c r="L14" s="214"/>
      <c r="S14" s="122"/>
      <c r="T14" s="122"/>
      <c r="U14" s="122"/>
      <c r="V14" s="122"/>
      <c r="W14" s="122"/>
      <c r="X14" s="122"/>
      <c r="Y14" s="122"/>
      <c r="Z14" s="122"/>
      <c r="AA14" s="122"/>
      <c r="AB14" s="122"/>
      <c r="AC14" s="122"/>
      <c r="AD14" s="122"/>
      <c r="AE14" s="122"/>
    </row>
    <row r="15" spans="1:46" s="128" customFormat="1" ht="18" customHeight="1" x14ac:dyDescent="0.2">
      <c r="A15" s="122"/>
      <c r="B15" s="123"/>
      <c r="C15" s="122"/>
      <c r="D15" s="122"/>
      <c r="E15" s="119" t="s">
        <v>28</v>
      </c>
      <c r="F15" s="122"/>
      <c r="G15" s="122"/>
      <c r="H15" s="122"/>
      <c r="I15" s="118" t="s">
        <v>29</v>
      </c>
      <c r="J15" s="119" t="s">
        <v>30</v>
      </c>
      <c r="K15" s="122"/>
      <c r="L15" s="214"/>
      <c r="S15" s="122"/>
      <c r="T15" s="122"/>
      <c r="U15" s="122"/>
      <c r="V15" s="122"/>
      <c r="W15" s="122"/>
      <c r="X15" s="122"/>
      <c r="Y15" s="122"/>
      <c r="Z15" s="122"/>
      <c r="AA15" s="122"/>
      <c r="AB15" s="122"/>
      <c r="AC15" s="122"/>
      <c r="AD15" s="122"/>
      <c r="AE15" s="122"/>
    </row>
    <row r="16" spans="1:46" s="128" customFormat="1" ht="6.95" customHeight="1" x14ac:dyDescent="0.2">
      <c r="A16" s="122"/>
      <c r="B16" s="123"/>
      <c r="C16" s="122"/>
      <c r="D16" s="122"/>
      <c r="E16" s="122"/>
      <c r="F16" s="122"/>
      <c r="G16" s="122"/>
      <c r="H16" s="122"/>
      <c r="I16" s="122"/>
      <c r="J16" s="122"/>
      <c r="K16" s="122"/>
      <c r="L16" s="214"/>
      <c r="S16" s="122"/>
      <c r="T16" s="122"/>
      <c r="U16" s="122"/>
      <c r="V16" s="122"/>
      <c r="W16" s="122"/>
      <c r="X16" s="122"/>
      <c r="Y16" s="122"/>
      <c r="Z16" s="122"/>
      <c r="AA16" s="122"/>
      <c r="AB16" s="122"/>
      <c r="AC16" s="122"/>
      <c r="AD16" s="122"/>
      <c r="AE16" s="122"/>
    </row>
    <row r="17" spans="1:31" s="128" customFormat="1" ht="12" customHeight="1" x14ac:dyDescent="0.2">
      <c r="A17" s="122"/>
      <c r="B17" s="123"/>
      <c r="C17" s="122"/>
      <c r="D17" s="118" t="s">
        <v>31</v>
      </c>
      <c r="E17" s="122"/>
      <c r="F17" s="122"/>
      <c r="G17" s="122"/>
      <c r="H17" s="122"/>
      <c r="I17" s="118" t="s">
        <v>26</v>
      </c>
      <c r="J17" s="3" t="str">
        <f>'Rekapitulace stavby'!AN13</f>
        <v>Vyplň údaj</v>
      </c>
      <c r="K17" s="122"/>
      <c r="L17" s="214"/>
      <c r="S17" s="122"/>
      <c r="T17" s="122"/>
      <c r="U17" s="122"/>
      <c r="V17" s="122"/>
      <c r="W17" s="122"/>
      <c r="X17" s="122"/>
      <c r="Y17" s="122"/>
      <c r="Z17" s="122"/>
      <c r="AA17" s="122"/>
      <c r="AB17" s="122"/>
      <c r="AC17" s="122"/>
      <c r="AD17" s="122"/>
      <c r="AE17" s="122"/>
    </row>
    <row r="18" spans="1:31" s="128" customFormat="1" ht="18" customHeight="1" x14ac:dyDescent="0.2">
      <c r="A18" s="122"/>
      <c r="B18" s="123"/>
      <c r="C18" s="122"/>
      <c r="D18" s="122"/>
      <c r="E18" s="92" t="str">
        <f>'Rekapitulace stavby'!E14</f>
        <v>Vyplň údaj</v>
      </c>
      <c r="F18" s="325"/>
      <c r="G18" s="325"/>
      <c r="H18" s="325"/>
      <c r="I18" s="118" t="s">
        <v>29</v>
      </c>
      <c r="J18" s="3" t="str">
        <f>'Rekapitulace stavby'!AN14</f>
        <v>Vyplň údaj</v>
      </c>
      <c r="K18" s="122"/>
      <c r="L18" s="214"/>
      <c r="S18" s="122"/>
      <c r="T18" s="122"/>
      <c r="U18" s="122"/>
      <c r="V18" s="122"/>
      <c r="W18" s="122"/>
      <c r="X18" s="122"/>
      <c r="Y18" s="122"/>
      <c r="Z18" s="122"/>
      <c r="AA18" s="122"/>
      <c r="AB18" s="122"/>
      <c r="AC18" s="122"/>
      <c r="AD18" s="122"/>
      <c r="AE18" s="122"/>
    </row>
    <row r="19" spans="1:31" s="128" customFormat="1" ht="6.95" customHeight="1" x14ac:dyDescent="0.2">
      <c r="A19" s="122"/>
      <c r="B19" s="123"/>
      <c r="C19" s="122"/>
      <c r="D19" s="122"/>
      <c r="E19" s="122"/>
      <c r="F19" s="122"/>
      <c r="G19" s="122"/>
      <c r="H19" s="122"/>
      <c r="I19" s="122"/>
      <c r="J19" s="122"/>
      <c r="K19" s="122"/>
      <c r="L19" s="214"/>
      <c r="S19" s="122"/>
      <c r="T19" s="122"/>
      <c r="U19" s="122"/>
      <c r="V19" s="122"/>
      <c r="W19" s="122"/>
      <c r="X19" s="122"/>
      <c r="Y19" s="122"/>
      <c r="Z19" s="122"/>
      <c r="AA19" s="122"/>
      <c r="AB19" s="122"/>
      <c r="AC19" s="122"/>
      <c r="AD19" s="122"/>
      <c r="AE19" s="122"/>
    </row>
    <row r="20" spans="1:31" s="128" customFormat="1" ht="12" customHeight="1" x14ac:dyDescent="0.2">
      <c r="A20" s="122"/>
      <c r="B20" s="123"/>
      <c r="C20" s="122"/>
      <c r="D20" s="118" t="s">
        <v>33</v>
      </c>
      <c r="E20" s="122"/>
      <c r="F20" s="122"/>
      <c r="G20" s="122"/>
      <c r="H20" s="122"/>
      <c r="I20" s="118" t="s">
        <v>26</v>
      </c>
      <c r="J20" s="119" t="s">
        <v>34</v>
      </c>
      <c r="K20" s="122"/>
      <c r="L20" s="214"/>
      <c r="S20" s="122"/>
      <c r="T20" s="122"/>
      <c r="U20" s="122"/>
      <c r="V20" s="122"/>
      <c r="W20" s="122"/>
      <c r="X20" s="122"/>
      <c r="Y20" s="122"/>
      <c r="Z20" s="122"/>
      <c r="AA20" s="122"/>
      <c r="AB20" s="122"/>
      <c r="AC20" s="122"/>
      <c r="AD20" s="122"/>
      <c r="AE20" s="122"/>
    </row>
    <row r="21" spans="1:31" s="128" customFormat="1" ht="18" customHeight="1" x14ac:dyDescent="0.2">
      <c r="A21" s="122"/>
      <c r="B21" s="123"/>
      <c r="C21" s="122"/>
      <c r="D21" s="122"/>
      <c r="E21" s="119" t="s">
        <v>35</v>
      </c>
      <c r="F21" s="122"/>
      <c r="G21" s="122"/>
      <c r="H21" s="122"/>
      <c r="I21" s="118" t="s">
        <v>29</v>
      </c>
      <c r="J21" s="119" t="s">
        <v>36</v>
      </c>
      <c r="K21" s="122"/>
      <c r="L21" s="214"/>
      <c r="S21" s="122"/>
      <c r="T21" s="122"/>
      <c r="U21" s="122"/>
      <c r="V21" s="122"/>
      <c r="W21" s="122"/>
      <c r="X21" s="122"/>
      <c r="Y21" s="122"/>
      <c r="Z21" s="122"/>
      <c r="AA21" s="122"/>
      <c r="AB21" s="122"/>
      <c r="AC21" s="122"/>
      <c r="AD21" s="122"/>
      <c r="AE21" s="122"/>
    </row>
    <row r="22" spans="1:31" s="128" customFormat="1" ht="6.95" customHeight="1" x14ac:dyDescent="0.2">
      <c r="A22" s="122"/>
      <c r="B22" s="123"/>
      <c r="C22" s="122"/>
      <c r="D22" s="122"/>
      <c r="E22" s="122"/>
      <c r="F22" s="122"/>
      <c r="G22" s="122"/>
      <c r="H22" s="122"/>
      <c r="I22" s="122"/>
      <c r="J22" s="122"/>
      <c r="K22" s="122"/>
      <c r="L22" s="214"/>
      <c r="S22" s="122"/>
      <c r="T22" s="122"/>
      <c r="U22" s="122"/>
      <c r="V22" s="122"/>
      <c r="W22" s="122"/>
      <c r="X22" s="122"/>
      <c r="Y22" s="122"/>
      <c r="Z22" s="122"/>
      <c r="AA22" s="122"/>
      <c r="AB22" s="122"/>
      <c r="AC22" s="122"/>
      <c r="AD22" s="122"/>
      <c r="AE22" s="122"/>
    </row>
    <row r="23" spans="1:31" s="128" customFormat="1" ht="12" customHeight="1" x14ac:dyDescent="0.2">
      <c r="A23" s="122"/>
      <c r="B23" s="123"/>
      <c r="C23" s="122"/>
      <c r="D23" s="118" t="s">
        <v>38</v>
      </c>
      <c r="E23" s="122"/>
      <c r="F23" s="122"/>
      <c r="G23" s="122"/>
      <c r="H23" s="122"/>
      <c r="I23" s="118" t="s">
        <v>26</v>
      </c>
      <c r="J23" s="119" t="s">
        <v>3</v>
      </c>
      <c r="K23" s="122"/>
      <c r="L23" s="214"/>
      <c r="S23" s="122"/>
      <c r="T23" s="122"/>
      <c r="U23" s="122"/>
      <c r="V23" s="122"/>
      <c r="W23" s="122"/>
      <c r="X23" s="122"/>
      <c r="Y23" s="122"/>
      <c r="Z23" s="122"/>
      <c r="AA23" s="122"/>
      <c r="AB23" s="122"/>
      <c r="AC23" s="122"/>
      <c r="AD23" s="122"/>
      <c r="AE23" s="122"/>
    </row>
    <row r="24" spans="1:31" s="128" customFormat="1" ht="18" customHeight="1" x14ac:dyDescent="0.2">
      <c r="A24" s="122"/>
      <c r="B24" s="123"/>
      <c r="C24" s="122"/>
      <c r="D24" s="122"/>
      <c r="E24" s="119" t="s">
        <v>901</v>
      </c>
      <c r="F24" s="122"/>
      <c r="G24" s="122"/>
      <c r="H24" s="122"/>
      <c r="I24" s="118" t="s">
        <v>29</v>
      </c>
      <c r="J24" s="119" t="s">
        <v>3</v>
      </c>
      <c r="K24" s="122"/>
      <c r="L24" s="214"/>
      <c r="S24" s="122"/>
      <c r="T24" s="122"/>
      <c r="U24" s="122"/>
      <c r="V24" s="122"/>
      <c r="W24" s="122"/>
      <c r="X24" s="122"/>
      <c r="Y24" s="122"/>
      <c r="Z24" s="122"/>
      <c r="AA24" s="122"/>
      <c r="AB24" s="122"/>
      <c r="AC24" s="122"/>
      <c r="AD24" s="122"/>
      <c r="AE24" s="122"/>
    </row>
    <row r="25" spans="1:31" s="128" customFormat="1" ht="6.95" customHeight="1" x14ac:dyDescent="0.2">
      <c r="A25" s="122"/>
      <c r="B25" s="123"/>
      <c r="C25" s="122"/>
      <c r="D25" s="122"/>
      <c r="E25" s="122"/>
      <c r="F25" s="122"/>
      <c r="G25" s="122"/>
      <c r="H25" s="122"/>
      <c r="I25" s="122"/>
      <c r="J25" s="122"/>
      <c r="K25" s="122"/>
      <c r="L25" s="214"/>
      <c r="S25" s="122"/>
      <c r="T25" s="122"/>
      <c r="U25" s="122"/>
      <c r="V25" s="122"/>
      <c r="W25" s="122"/>
      <c r="X25" s="122"/>
      <c r="Y25" s="122"/>
      <c r="Z25" s="122"/>
      <c r="AA25" s="122"/>
      <c r="AB25" s="122"/>
      <c r="AC25" s="122"/>
      <c r="AD25" s="122"/>
      <c r="AE25" s="122"/>
    </row>
    <row r="26" spans="1:31" s="128" customFormat="1" ht="12" customHeight="1" x14ac:dyDescent="0.2">
      <c r="A26" s="122"/>
      <c r="B26" s="123"/>
      <c r="C26" s="122"/>
      <c r="D26" s="118" t="s">
        <v>40</v>
      </c>
      <c r="E26" s="122"/>
      <c r="F26" s="122"/>
      <c r="G26" s="122"/>
      <c r="H26" s="122"/>
      <c r="I26" s="122"/>
      <c r="J26" s="122"/>
      <c r="K26" s="122"/>
      <c r="L26" s="214"/>
      <c r="S26" s="122"/>
      <c r="T26" s="122"/>
      <c r="U26" s="122"/>
      <c r="V26" s="122"/>
      <c r="W26" s="122"/>
      <c r="X26" s="122"/>
      <c r="Y26" s="122"/>
      <c r="Z26" s="122"/>
      <c r="AA26" s="122"/>
      <c r="AB26" s="122"/>
      <c r="AC26" s="122"/>
      <c r="AD26" s="122"/>
      <c r="AE26" s="122"/>
    </row>
    <row r="27" spans="1:31" s="220" customFormat="1" ht="16.5" customHeight="1" x14ac:dyDescent="0.2">
      <c r="A27" s="217"/>
      <c r="B27" s="218"/>
      <c r="C27" s="217"/>
      <c r="D27" s="217"/>
      <c r="E27" s="120" t="s">
        <v>3</v>
      </c>
      <c r="F27" s="120"/>
      <c r="G27" s="120"/>
      <c r="H27" s="120"/>
      <c r="I27" s="217"/>
      <c r="J27" s="217"/>
      <c r="K27" s="217"/>
      <c r="L27" s="219"/>
      <c r="S27" s="217"/>
      <c r="T27" s="217"/>
      <c r="U27" s="217"/>
      <c r="V27" s="217"/>
      <c r="W27" s="217"/>
      <c r="X27" s="217"/>
      <c r="Y27" s="217"/>
      <c r="Z27" s="217"/>
      <c r="AA27" s="217"/>
      <c r="AB27" s="217"/>
      <c r="AC27" s="217"/>
      <c r="AD27" s="217"/>
      <c r="AE27" s="217"/>
    </row>
    <row r="28" spans="1:31" s="128" customFormat="1" ht="6.95" customHeight="1" x14ac:dyDescent="0.2">
      <c r="A28" s="122"/>
      <c r="B28" s="123"/>
      <c r="C28" s="122"/>
      <c r="D28" s="122"/>
      <c r="E28" s="122"/>
      <c r="F28" s="122"/>
      <c r="G28" s="122"/>
      <c r="H28" s="122"/>
      <c r="I28" s="122"/>
      <c r="J28" s="122"/>
      <c r="K28" s="122"/>
      <c r="L28" s="214"/>
      <c r="S28" s="122"/>
      <c r="T28" s="122"/>
      <c r="U28" s="122"/>
      <c r="V28" s="122"/>
      <c r="W28" s="122"/>
      <c r="X28" s="122"/>
      <c r="Y28" s="122"/>
      <c r="Z28" s="122"/>
      <c r="AA28" s="122"/>
      <c r="AB28" s="122"/>
      <c r="AC28" s="122"/>
      <c r="AD28" s="122"/>
      <c r="AE28" s="122"/>
    </row>
    <row r="29" spans="1:31" s="128" customFormat="1" ht="6.95" customHeight="1" x14ac:dyDescent="0.2">
      <c r="A29" s="122"/>
      <c r="B29" s="123"/>
      <c r="C29" s="122"/>
      <c r="D29" s="177"/>
      <c r="E29" s="177"/>
      <c r="F29" s="177"/>
      <c r="G29" s="177"/>
      <c r="H29" s="177"/>
      <c r="I29" s="177"/>
      <c r="J29" s="177"/>
      <c r="K29" s="177"/>
      <c r="L29" s="214"/>
      <c r="S29" s="122"/>
      <c r="T29" s="122"/>
      <c r="U29" s="122"/>
      <c r="V29" s="122"/>
      <c r="W29" s="122"/>
      <c r="X29" s="122"/>
      <c r="Y29" s="122"/>
      <c r="Z29" s="122"/>
      <c r="AA29" s="122"/>
      <c r="AB29" s="122"/>
      <c r="AC29" s="122"/>
      <c r="AD29" s="122"/>
      <c r="AE29" s="122"/>
    </row>
    <row r="30" spans="1:31" s="128" customFormat="1" ht="25.35" customHeight="1" x14ac:dyDescent="0.2">
      <c r="A30" s="122"/>
      <c r="B30" s="123"/>
      <c r="C30" s="122"/>
      <c r="D30" s="221" t="s">
        <v>42</v>
      </c>
      <c r="E30" s="122"/>
      <c r="F30" s="122"/>
      <c r="G30" s="122"/>
      <c r="H30" s="122"/>
      <c r="I30" s="122"/>
      <c r="J30" s="222">
        <f>ROUND(J100, 2)</f>
        <v>0</v>
      </c>
      <c r="K30" s="122"/>
      <c r="L30" s="214"/>
      <c r="S30" s="122"/>
      <c r="T30" s="122"/>
      <c r="U30" s="122"/>
      <c r="V30" s="122"/>
      <c r="W30" s="122"/>
      <c r="X30" s="122"/>
      <c r="Y30" s="122"/>
      <c r="Z30" s="122"/>
      <c r="AA30" s="122"/>
      <c r="AB30" s="122"/>
      <c r="AC30" s="122"/>
      <c r="AD30" s="122"/>
      <c r="AE30" s="122"/>
    </row>
    <row r="31" spans="1:31" s="128" customFormat="1" ht="6.95" customHeight="1" x14ac:dyDescent="0.2">
      <c r="A31" s="122"/>
      <c r="B31" s="123"/>
      <c r="C31" s="122"/>
      <c r="D31" s="177"/>
      <c r="E31" s="177"/>
      <c r="F31" s="177"/>
      <c r="G31" s="177"/>
      <c r="H31" s="177"/>
      <c r="I31" s="177"/>
      <c r="J31" s="177"/>
      <c r="K31" s="177"/>
      <c r="L31" s="214"/>
      <c r="S31" s="122"/>
      <c r="T31" s="122"/>
      <c r="U31" s="122"/>
      <c r="V31" s="122"/>
      <c r="W31" s="122"/>
      <c r="X31" s="122"/>
      <c r="Y31" s="122"/>
      <c r="Z31" s="122"/>
      <c r="AA31" s="122"/>
      <c r="AB31" s="122"/>
      <c r="AC31" s="122"/>
      <c r="AD31" s="122"/>
      <c r="AE31" s="122"/>
    </row>
    <row r="32" spans="1:31" s="128" customFormat="1" ht="14.45" customHeight="1" x14ac:dyDescent="0.2">
      <c r="A32" s="122"/>
      <c r="B32" s="123"/>
      <c r="C32" s="122"/>
      <c r="D32" s="122"/>
      <c r="E32" s="122"/>
      <c r="F32" s="223" t="s">
        <v>44</v>
      </c>
      <c r="G32" s="122"/>
      <c r="H32" s="122"/>
      <c r="I32" s="223" t="s">
        <v>43</v>
      </c>
      <c r="J32" s="223" t="s">
        <v>45</v>
      </c>
      <c r="K32" s="122"/>
      <c r="L32" s="214"/>
      <c r="S32" s="122"/>
      <c r="T32" s="122"/>
      <c r="U32" s="122"/>
      <c r="V32" s="122"/>
      <c r="W32" s="122"/>
      <c r="X32" s="122"/>
      <c r="Y32" s="122"/>
      <c r="Z32" s="122"/>
      <c r="AA32" s="122"/>
      <c r="AB32" s="122"/>
      <c r="AC32" s="122"/>
      <c r="AD32" s="122"/>
      <c r="AE32" s="122"/>
    </row>
    <row r="33" spans="1:31" s="128" customFormat="1" ht="14.45" customHeight="1" x14ac:dyDescent="0.2">
      <c r="A33" s="122"/>
      <c r="B33" s="123"/>
      <c r="C33" s="122"/>
      <c r="D33" s="224" t="s">
        <v>46</v>
      </c>
      <c r="E33" s="118" t="s">
        <v>47</v>
      </c>
      <c r="F33" s="225">
        <f>ROUND((SUM(BE100:BE193)),  2)</f>
        <v>0</v>
      </c>
      <c r="G33" s="122"/>
      <c r="H33" s="122"/>
      <c r="I33" s="226">
        <v>0.21</v>
      </c>
      <c r="J33" s="225">
        <f>ROUND(((SUM(BE100:BE193))*I33),  2)</f>
        <v>0</v>
      </c>
      <c r="K33" s="122"/>
      <c r="L33" s="214"/>
      <c r="S33" s="122"/>
      <c r="T33" s="122"/>
      <c r="U33" s="122"/>
      <c r="V33" s="122"/>
      <c r="W33" s="122"/>
      <c r="X33" s="122"/>
      <c r="Y33" s="122"/>
      <c r="Z33" s="122"/>
      <c r="AA33" s="122"/>
      <c r="AB33" s="122"/>
      <c r="AC33" s="122"/>
      <c r="AD33" s="122"/>
      <c r="AE33" s="122"/>
    </row>
    <row r="34" spans="1:31" s="128" customFormat="1" ht="14.45" customHeight="1" x14ac:dyDescent="0.2">
      <c r="A34" s="122"/>
      <c r="B34" s="123"/>
      <c r="C34" s="122"/>
      <c r="D34" s="122"/>
      <c r="E34" s="118" t="s">
        <v>48</v>
      </c>
      <c r="F34" s="225">
        <f>ROUND((SUM(BF100:BF193)),  2)</f>
        <v>0</v>
      </c>
      <c r="G34" s="122"/>
      <c r="H34" s="122"/>
      <c r="I34" s="226">
        <v>0.15</v>
      </c>
      <c r="J34" s="225">
        <f>ROUND(((SUM(BF100:BF193))*I34),  2)</f>
        <v>0</v>
      </c>
      <c r="K34" s="122"/>
      <c r="L34" s="214"/>
      <c r="S34" s="122"/>
      <c r="T34" s="122"/>
      <c r="U34" s="122"/>
      <c r="V34" s="122"/>
      <c r="W34" s="122"/>
      <c r="X34" s="122"/>
      <c r="Y34" s="122"/>
      <c r="Z34" s="122"/>
      <c r="AA34" s="122"/>
      <c r="AB34" s="122"/>
      <c r="AC34" s="122"/>
      <c r="AD34" s="122"/>
      <c r="AE34" s="122"/>
    </row>
    <row r="35" spans="1:31" s="128" customFormat="1" ht="14.45" hidden="1" customHeight="1" x14ac:dyDescent="0.2">
      <c r="A35" s="122"/>
      <c r="B35" s="123"/>
      <c r="C35" s="122"/>
      <c r="D35" s="122"/>
      <c r="E35" s="118" t="s">
        <v>49</v>
      </c>
      <c r="F35" s="225">
        <f>ROUND((SUM(BG100:BG193)),  2)</f>
        <v>0</v>
      </c>
      <c r="G35" s="122"/>
      <c r="H35" s="122"/>
      <c r="I35" s="226">
        <v>0.21</v>
      </c>
      <c r="J35" s="225">
        <f>0</f>
        <v>0</v>
      </c>
      <c r="K35" s="122"/>
      <c r="L35" s="214"/>
      <c r="S35" s="122"/>
      <c r="T35" s="122"/>
      <c r="U35" s="122"/>
      <c r="V35" s="122"/>
      <c r="W35" s="122"/>
      <c r="X35" s="122"/>
      <c r="Y35" s="122"/>
      <c r="Z35" s="122"/>
      <c r="AA35" s="122"/>
      <c r="AB35" s="122"/>
      <c r="AC35" s="122"/>
      <c r="AD35" s="122"/>
      <c r="AE35" s="122"/>
    </row>
    <row r="36" spans="1:31" s="128" customFormat="1" ht="14.45" hidden="1" customHeight="1" x14ac:dyDescent="0.2">
      <c r="A36" s="122"/>
      <c r="B36" s="123"/>
      <c r="C36" s="122"/>
      <c r="D36" s="122"/>
      <c r="E36" s="118" t="s">
        <v>50</v>
      </c>
      <c r="F36" s="225">
        <f>ROUND((SUM(BH100:BH193)),  2)</f>
        <v>0</v>
      </c>
      <c r="G36" s="122"/>
      <c r="H36" s="122"/>
      <c r="I36" s="226">
        <v>0.15</v>
      </c>
      <c r="J36" s="225">
        <f>0</f>
        <v>0</v>
      </c>
      <c r="K36" s="122"/>
      <c r="L36" s="214"/>
      <c r="S36" s="122"/>
      <c r="T36" s="122"/>
      <c r="U36" s="122"/>
      <c r="V36" s="122"/>
      <c r="W36" s="122"/>
      <c r="X36" s="122"/>
      <c r="Y36" s="122"/>
      <c r="Z36" s="122"/>
      <c r="AA36" s="122"/>
      <c r="AB36" s="122"/>
      <c r="AC36" s="122"/>
      <c r="AD36" s="122"/>
      <c r="AE36" s="122"/>
    </row>
    <row r="37" spans="1:31" s="128" customFormat="1" ht="14.45" hidden="1" customHeight="1" x14ac:dyDescent="0.2">
      <c r="A37" s="122"/>
      <c r="B37" s="123"/>
      <c r="C37" s="122"/>
      <c r="D37" s="122"/>
      <c r="E37" s="118" t="s">
        <v>51</v>
      </c>
      <c r="F37" s="225">
        <f>ROUND((SUM(BI100:BI193)),  2)</f>
        <v>0</v>
      </c>
      <c r="G37" s="122"/>
      <c r="H37" s="122"/>
      <c r="I37" s="226">
        <v>0</v>
      </c>
      <c r="J37" s="225">
        <f>0</f>
        <v>0</v>
      </c>
      <c r="K37" s="122"/>
      <c r="L37" s="214"/>
      <c r="S37" s="122"/>
      <c r="T37" s="122"/>
      <c r="U37" s="122"/>
      <c r="V37" s="122"/>
      <c r="W37" s="122"/>
      <c r="X37" s="122"/>
      <c r="Y37" s="122"/>
      <c r="Z37" s="122"/>
      <c r="AA37" s="122"/>
      <c r="AB37" s="122"/>
      <c r="AC37" s="122"/>
      <c r="AD37" s="122"/>
      <c r="AE37" s="122"/>
    </row>
    <row r="38" spans="1:31" s="128" customFormat="1" ht="6.95" customHeight="1" x14ac:dyDescent="0.2">
      <c r="A38" s="122"/>
      <c r="B38" s="123"/>
      <c r="C38" s="122"/>
      <c r="D38" s="122"/>
      <c r="E38" s="122"/>
      <c r="F38" s="122"/>
      <c r="G38" s="122"/>
      <c r="H38" s="122"/>
      <c r="I38" s="122"/>
      <c r="J38" s="122"/>
      <c r="K38" s="122"/>
      <c r="L38" s="214"/>
      <c r="S38" s="122"/>
      <c r="T38" s="122"/>
      <c r="U38" s="122"/>
      <c r="V38" s="122"/>
      <c r="W38" s="122"/>
      <c r="X38" s="122"/>
      <c r="Y38" s="122"/>
      <c r="Z38" s="122"/>
      <c r="AA38" s="122"/>
      <c r="AB38" s="122"/>
      <c r="AC38" s="122"/>
      <c r="AD38" s="122"/>
      <c r="AE38" s="122"/>
    </row>
    <row r="39" spans="1:31" s="128" customFormat="1" ht="25.35" customHeight="1" x14ac:dyDescent="0.2">
      <c r="A39" s="122"/>
      <c r="B39" s="123"/>
      <c r="C39" s="227"/>
      <c r="D39" s="228" t="s">
        <v>52</v>
      </c>
      <c r="E39" s="169"/>
      <c r="F39" s="169"/>
      <c r="G39" s="229" t="s">
        <v>53</v>
      </c>
      <c r="H39" s="230" t="s">
        <v>54</v>
      </c>
      <c r="I39" s="169"/>
      <c r="J39" s="231">
        <f>SUM(J30:J37)</f>
        <v>0</v>
      </c>
      <c r="K39" s="232"/>
      <c r="L39" s="214"/>
      <c r="S39" s="122"/>
      <c r="T39" s="122"/>
      <c r="U39" s="122"/>
      <c r="V39" s="122"/>
      <c r="W39" s="122"/>
      <c r="X39" s="122"/>
      <c r="Y39" s="122"/>
      <c r="Z39" s="122"/>
      <c r="AA39" s="122"/>
      <c r="AB39" s="122"/>
      <c r="AC39" s="122"/>
      <c r="AD39" s="122"/>
      <c r="AE39" s="122"/>
    </row>
    <row r="40" spans="1:31" s="128" customFormat="1" ht="14.45" customHeight="1" x14ac:dyDescent="0.2">
      <c r="A40" s="122"/>
      <c r="B40" s="144"/>
      <c r="C40" s="145"/>
      <c r="D40" s="145"/>
      <c r="E40" s="145"/>
      <c r="F40" s="145"/>
      <c r="G40" s="145"/>
      <c r="H40" s="145"/>
      <c r="I40" s="145"/>
      <c r="J40" s="145"/>
      <c r="K40" s="145"/>
      <c r="L40" s="214"/>
      <c r="S40" s="122"/>
      <c r="T40" s="122"/>
      <c r="U40" s="122"/>
      <c r="V40" s="122"/>
      <c r="W40" s="122"/>
      <c r="X40" s="122"/>
      <c r="Y40" s="122"/>
      <c r="Z40" s="122"/>
      <c r="AA40" s="122"/>
      <c r="AB40" s="122"/>
      <c r="AC40" s="122"/>
      <c r="AD40" s="122"/>
      <c r="AE40" s="122"/>
    </row>
    <row r="44" spans="1:31" s="128" customFormat="1" ht="6.95" customHeight="1" x14ac:dyDescent="0.2">
      <c r="A44" s="122"/>
      <c r="B44" s="146"/>
      <c r="C44" s="147"/>
      <c r="D44" s="147"/>
      <c r="E44" s="147"/>
      <c r="F44" s="147"/>
      <c r="G44" s="147"/>
      <c r="H44" s="147"/>
      <c r="I44" s="147"/>
      <c r="J44" s="147"/>
      <c r="K44" s="147"/>
      <c r="L44" s="214"/>
      <c r="S44" s="122"/>
      <c r="T44" s="122"/>
      <c r="U44" s="122"/>
      <c r="V44" s="122"/>
      <c r="W44" s="122"/>
      <c r="X44" s="122"/>
      <c r="Y44" s="122"/>
      <c r="Z44" s="122"/>
      <c r="AA44" s="122"/>
      <c r="AB44" s="122"/>
      <c r="AC44" s="122"/>
      <c r="AD44" s="122"/>
      <c r="AE44" s="122"/>
    </row>
    <row r="45" spans="1:31" s="128" customFormat="1" ht="24.95" customHeight="1" x14ac:dyDescent="0.2">
      <c r="A45" s="122"/>
      <c r="B45" s="123"/>
      <c r="C45" s="109" t="s">
        <v>98</v>
      </c>
      <c r="D45" s="122"/>
      <c r="E45" s="122"/>
      <c r="F45" s="122"/>
      <c r="G45" s="122"/>
      <c r="H45" s="122"/>
      <c r="I45" s="122"/>
      <c r="J45" s="122"/>
      <c r="K45" s="122"/>
      <c r="L45" s="214"/>
      <c r="S45" s="122"/>
      <c r="T45" s="122"/>
      <c r="U45" s="122"/>
      <c r="V45" s="122"/>
      <c r="W45" s="122"/>
      <c r="X45" s="122"/>
      <c r="Y45" s="122"/>
      <c r="Z45" s="122"/>
      <c r="AA45" s="122"/>
      <c r="AB45" s="122"/>
      <c r="AC45" s="122"/>
      <c r="AD45" s="122"/>
      <c r="AE45" s="122"/>
    </row>
    <row r="46" spans="1:31" s="128" customFormat="1" ht="6.95" customHeight="1" x14ac:dyDescent="0.2">
      <c r="A46" s="122"/>
      <c r="B46" s="123"/>
      <c r="C46" s="122"/>
      <c r="D46" s="122"/>
      <c r="E46" s="122"/>
      <c r="F46" s="122"/>
      <c r="G46" s="122"/>
      <c r="H46" s="122"/>
      <c r="I46" s="122"/>
      <c r="J46" s="122"/>
      <c r="K46" s="122"/>
      <c r="L46" s="214"/>
      <c r="S46" s="122"/>
      <c r="T46" s="122"/>
      <c r="U46" s="122"/>
      <c r="V46" s="122"/>
      <c r="W46" s="122"/>
      <c r="X46" s="122"/>
      <c r="Y46" s="122"/>
      <c r="Z46" s="122"/>
      <c r="AA46" s="122"/>
      <c r="AB46" s="122"/>
      <c r="AC46" s="122"/>
      <c r="AD46" s="122"/>
      <c r="AE46" s="122"/>
    </row>
    <row r="47" spans="1:31" s="128" customFormat="1" ht="12" customHeight="1" x14ac:dyDescent="0.2">
      <c r="A47" s="122"/>
      <c r="B47" s="123"/>
      <c r="C47" s="118" t="s">
        <v>17</v>
      </c>
      <c r="D47" s="122"/>
      <c r="E47" s="122"/>
      <c r="F47" s="122"/>
      <c r="G47" s="122"/>
      <c r="H47" s="122"/>
      <c r="I47" s="122"/>
      <c r="J47" s="122"/>
      <c r="K47" s="122"/>
      <c r="L47" s="214"/>
      <c r="S47" s="122"/>
      <c r="T47" s="122"/>
      <c r="U47" s="122"/>
      <c r="V47" s="122"/>
      <c r="W47" s="122"/>
      <c r="X47" s="122"/>
      <c r="Y47" s="122"/>
      <c r="Z47" s="122"/>
      <c r="AA47" s="122"/>
      <c r="AB47" s="122"/>
      <c r="AC47" s="122"/>
      <c r="AD47" s="122"/>
      <c r="AE47" s="122"/>
    </row>
    <row r="48" spans="1:31" s="128" customFormat="1" ht="16.5" customHeight="1" x14ac:dyDescent="0.2">
      <c r="A48" s="122"/>
      <c r="B48" s="123"/>
      <c r="C48" s="122"/>
      <c r="D48" s="122"/>
      <c r="E48" s="212" t="str">
        <f>E7</f>
        <v>Oprava bytu Botanická 68, 602 00, BRNO - Byt č. 1</v>
      </c>
      <c r="F48" s="213"/>
      <c r="G48" s="213"/>
      <c r="H48" s="213"/>
      <c r="I48" s="122"/>
      <c r="J48" s="122"/>
      <c r="K48" s="122"/>
      <c r="L48" s="214"/>
      <c r="S48" s="122"/>
      <c r="T48" s="122"/>
      <c r="U48" s="122"/>
      <c r="V48" s="122"/>
      <c r="W48" s="122"/>
      <c r="X48" s="122"/>
      <c r="Y48" s="122"/>
      <c r="Z48" s="122"/>
      <c r="AA48" s="122"/>
      <c r="AB48" s="122"/>
      <c r="AC48" s="122"/>
      <c r="AD48" s="122"/>
      <c r="AE48" s="122"/>
    </row>
    <row r="49" spans="1:47" s="128" customFormat="1" ht="12" customHeight="1" x14ac:dyDescent="0.2">
      <c r="A49" s="122"/>
      <c r="B49" s="123"/>
      <c r="C49" s="118" t="s">
        <v>96</v>
      </c>
      <c r="D49" s="122"/>
      <c r="E49" s="122"/>
      <c r="F49" s="122"/>
      <c r="G49" s="122"/>
      <c r="H49" s="122"/>
      <c r="I49" s="122"/>
      <c r="J49" s="122"/>
      <c r="K49" s="122"/>
      <c r="L49" s="214"/>
      <c r="S49" s="122"/>
      <c r="T49" s="122"/>
      <c r="U49" s="122"/>
      <c r="V49" s="122"/>
      <c r="W49" s="122"/>
      <c r="X49" s="122"/>
      <c r="Y49" s="122"/>
      <c r="Z49" s="122"/>
      <c r="AA49" s="122"/>
      <c r="AB49" s="122"/>
      <c r="AC49" s="122"/>
      <c r="AD49" s="122"/>
      <c r="AE49" s="122"/>
    </row>
    <row r="50" spans="1:47" s="128" customFormat="1" ht="16.5" customHeight="1" x14ac:dyDescent="0.2">
      <c r="A50" s="122"/>
      <c r="B50" s="123"/>
      <c r="C50" s="122"/>
      <c r="D50" s="122"/>
      <c r="E50" s="153" t="str">
        <f>E9</f>
        <v>D.1.4g - elektroinstalace</v>
      </c>
      <c r="F50" s="215"/>
      <c r="G50" s="215"/>
      <c r="H50" s="215"/>
      <c r="I50" s="122"/>
      <c r="J50" s="122"/>
      <c r="K50" s="122"/>
      <c r="L50" s="214"/>
      <c r="S50" s="122"/>
      <c r="T50" s="122"/>
      <c r="U50" s="122"/>
      <c r="V50" s="122"/>
      <c r="W50" s="122"/>
      <c r="X50" s="122"/>
      <c r="Y50" s="122"/>
      <c r="Z50" s="122"/>
      <c r="AA50" s="122"/>
      <c r="AB50" s="122"/>
      <c r="AC50" s="122"/>
      <c r="AD50" s="122"/>
      <c r="AE50" s="122"/>
    </row>
    <row r="51" spans="1:47" s="128" customFormat="1" ht="6.95" customHeight="1" x14ac:dyDescent="0.2">
      <c r="A51" s="122"/>
      <c r="B51" s="123"/>
      <c r="C51" s="122"/>
      <c r="D51" s="122"/>
      <c r="E51" s="122"/>
      <c r="F51" s="122"/>
      <c r="G51" s="122"/>
      <c r="H51" s="122"/>
      <c r="I51" s="122"/>
      <c r="J51" s="122"/>
      <c r="K51" s="122"/>
      <c r="L51" s="214"/>
      <c r="S51" s="122"/>
      <c r="T51" s="122"/>
      <c r="U51" s="122"/>
      <c r="V51" s="122"/>
      <c r="W51" s="122"/>
      <c r="X51" s="122"/>
      <c r="Y51" s="122"/>
      <c r="Z51" s="122"/>
      <c r="AA51" s="122"/>
      <c r="AB51" s="122"/>
      <c r="AC51" s="122"/>
      <c r="AD51" s="122"/>
      <c r="AE51" s="122"/>
    </row>
    <row r="52" spans="1:47" s="128" customFormat="1" ht="12" customHeight="1" x14ac:dyDescent="0.2">
      <c r="A52" s="122"/>
      <c r="B52" s="123"/>
      <c r="C52" s="118" t="s">
        <v>21</v>
      </c>
      <c r="D52" s="122"/>
      <c r="E52" s="122"/>
      <c r="F52" s="119" t="str">
        <f>F12</f>
        <v>Brno</v>
      </c>
      <c r="G52" s="122"/>
      <c r="H52" s="122"/>
      <c r="I52" s="118" t="s">
        <v>23</v>
      </c>
      <c r="J52" s="216" t="str">
        <f>IF(J12="","",J12)</f>
        <v>21. 7. 2021</v>
      </c>
      <c r="K52" s="122"/>
      <c r="L52" s="214"/>
      <c r="S52" s="122"/>
      <c r="T52" s="122"/>
      <c r="U52" s="122"/>
      <c r="V52" s="122"/>
      <c r="W52" s="122"/>
      <c r="X52" s="122"/>
      <c r="Y52" s="122"/>
      <c r="Z52" s="122"/>
      <c r="AA52" s="122"/>
      <c r="AB52" s="122"/>
      <c r="AC52" s="122"/>
      <c r="AD52" s="122"/>
      <c r="AE52" s="122"/>
    </row>
    <row r="53" spans="1:47" s="128" customFormat="1" ht="6.95" customHeight="1" x14ac:dyDescent="0.2">
      <c r="A53" s="122"/>
      <c r="B53" s="123"/>
      <c r="C53" s="122"/>
      <c r="D53" s="122"/>
      <c r="E53" s="122"/>
      <c r="F53" s="122"/>
      <c r="G53" s="122"/>
      <c r="H53" s="122"/>
      <c r="I53" s="122"/>
      <c r="J53" s="122"/>
      <c r="K53" s="122"/>
      <c r="L53" s="214"/>
      <c r="S53" s="122"/>
      <c r="T53" s="122"/>
      <c r="U53" s="122"/>
      <c r="V53" s="122"/>
      <c r="W53" s="122"/>
      <c r="X53" s="122"/>
      <c r="Y53" s="122"/>
      <c r="Z53" s="122"/>
      <c r="AA53" s="122"/>
      <c r="AB53" s="122"/>
      <c r="AC53" s="122"/>
      <c r="AD53" s="122"/>
      <c r="AE53" s="122"/>
    </row>
    <row r="54" spans="1:47" s="128" customFormat="1" ht="15.2" customHeight="1" x14ac:dyDescent="0.2">
      <c r="A54" s="122"/>
      <c r="B54" s="123"/>
      <c r="C54" s="118" t="s">
        <v>25</v>
      </c>
      <c r="D54" s="122"/>
      <c r="E54" s="122"/>
      <c r="F54" s="119" t="str">
        <f>E15</f>
        <v>Úřad městské části Brno-střed</v>
      </c>
      <c r="G54" s="122"/>
      <c r="H54" s="122"/>
      <c r="I54" s="118" t="s">
        <v>33</v>
      </c>
      <c r="J54" s="233" t="str">
        <f>E21</f>
        <v>Intar a.s.</v>
      </c>
      <c r="K54" s="122"/>
      <c r="L54" s="214"/>
      <c r="S54" s="122"/>
      <c r="T54" s="122"/>
      <c r="U54" s="122"/>
      <c r="V54" s="122"/>
      <c r="W54" s="122"/>
      <c r="X54" s="122"/>
      <c r="Y54" s="122"/>
      <c r="Z54" s="122"/>
      <c r="AA54" s="122"/>
      <c r="AB54" s="122"/>
      <c r="AC54" s="122"/>
      <c r="AD54" s="122"/>
      <c r="AE54" s="122"/>
    </row>
    <row r="55" spans="1:47" s="128" customFormat="1" ht="15.2" customHeight="1" x14ac:dyDescent="0.2">
      <c r="A55" s="122"/>
      <c r="B55" s="123"/>
      <c r="C55" s="118" t="s">
        <v>31</v>
      </c>
      <c r="D55" s="122"/>
      <c r="E55" s="122"/>
      <c r="F55" s="119" t="str">
        <f>IF(E18="","",E18)</f>
        <v>Vyplň údaj</v>
      </c>
      <c r="G55" s="122"/>
      <c r="H55" s="122"/>
      <c r="I55" s="118" t="s">
        <v>38</v>
      </c>
      <c r="J55" s="233" t="str">
        <f>E24</f>
        <v>Ing. Marek Punčochář</v>
      </c>
      <c r="K55" s="122"/>
      <c r="L55" s="214"/>
      <c r="S55" s="122"/>
      <c r="T55" s="122"/>
      <c r="U55" s="122"/>
      <c r="V55" s="122"/>
      <c r="W55" s="122"/>
      <c r="X55" s="122"/>
      <c r="Y55" s="122"/>
      <c r="Z55" s="122"/>
      <c r="AA55" s="122"/>
      <c r="AB55" s="122"/>
      <c r="AC55" s="122"/>
      <c r="AD55" s="122"/>
      <c r="AE55" s="122"/>
    </row>
    <row r="56" spans="1:47" s="128" customFormat="1" ht="10.35" customHeight="1" x14ac:dyDescent="0.2">
      <c r="A56" s="122"/>
      <c r="B56" s="123"/>
      <c r="C56" s="122"/>
      <c r="D56" s="122"/>
      <c r="E56" s="122"/>
      <c r="F56" s="122"/>
      <c r="G56" s="122"/>
      <c r="H56" s="122"/>
      <c r="I56" s="122"/>
      <c r="J56" s="122"/>
      <c r="K56" s="122"/>
      <c r="L56" s="214"/>
      <c r="S56" s="122"/>
      <c r="T56" s="122"/>
      <c r="U56" s="122"/>
      <c r="V56" s="122"/>
      <c r="W56" s="122"/>
      <c r="X56" s="122"/>
      <c r="Y56" s="122"/>
      <c r="Z56" s="122"/>
      <c r="AA56" s="122"/>
      <c r="AB56" s="122"/>
      <c r="AC56" s="122"/>
      <c r="AD56" s="122"/>
      <c r="AE56" s="122"/>
    </row>
    <row r="57" spans="1:47" s="128" customFormat="1" ht="29.25" customHeight="1" x14ac:dyDescent="0.2">
      <c r="A57" s="122"/>
      <c r="B57" s="123"/>
      <c r="C57" s="234" t="s">
        <v>99</v>
      </c>
      <c r="D57" s="227"/>
      <c r="E57" s="227"/>
      <c r="F57" s="227"/>
      <c r="G57" s="227"/>
      <c r="H57" s="227"/>
      <c r="I57" s="227"/>
      <c r="J57" s="235" t="s">
        <v>100</v>
      </c>
      <c r="K57" s="227"/>
      <c r="L57" s="214"/>
      <c r="S57" s="122"/>
      <c r="T57" s="122"/>
      <c r="U57" s="122"/>
      <c r="V57" s="122"/>
      <c r="W57" s="122"/>
      <c r="X57" s="122"/>
      <c r="Y57" s="122"/>
      <c r="Z57" s="122"/>
      <c r="AA57" s="122"/>
      <c r="AB57" s="122"/>
      <c r="AC57" s="122"/>
      <c r="AD57" s="122"/>
      <c r="AE57" s="122"/>
    </row>
    <row r="58" spans="1:47" s="128" customFormat="1" ht="10.35" customHeight="1" x14ac:dyDescent="0.2">
      <c r="A58" s="122"/>
      <c r="B58" s="123"/>
      <c r="C58" s="122"/>
      <c r="D58" s="122"/>
      <c r="E58" s="122"/>
      <c r="F58" s="122"/>
      <c r="G58" s="122"/>
      <c r="H58" s="122"/>
      <c r="I58" s="122"/>
      <c r="J58" s="122"/>
      <c r="K58" s="122"/>
      <c r="L58" s="214"/>
      <c r="S58" s="122"/>
      <c r="T58" s="122"/>
      <c r="U58" s="122"/>
      <c r="V58" s="122"/>
      <c r="W58" s="122"/>
      <c r="X58" s="122"/>
      <c r="Y58" s="122"/>
      <c r="Z58" s="122"/>
      <c r="AA58" s="122"/>
      <c r="AB58" s="122"/>
      <c r="AC58" s="122"/>
      <c r="AD58" s="122"/>
      <c r="AE58" s="122"/>
    </row>
    <row r="59" spans="1:47" s="128" customFormat="1" ht="22.9" customHeight="1" x14ac:dyDescent="0.2">
      <c r="A59" s="122"/>
      <c r="B59" s="123"/>
      <c r="C59" s="236" t="s">
        <v>74</v>
      </c>
      <c r="D59" s="122"/>
      <c r="E59" s="122"/>
      <c r="F59" s="122"/>
      <c r="G59" s="122"/>
      <c r="H59" s="122"/>
      <c r="I59" s="122"/>
      <c r="J59" s="222">
        <f>J100</f>
        <v>0</v>
      </c>
      <c r="K59" s="122"/>
      <c r="L59" s="214"/>
      <c r="S59" s="122"/>
      <c r="T59" s="122"/>
      <c r="U59" s="122"/>
      <c r="V59" s="122"/>
      <c r="W59" s="122"/>
      <c r="X59" s="122"/>
      <c r="Y59" s="122"/>
      <c r="Z59" s="122"/>
      <c r="AA59" s="122"/>
      <c r="AB59" s="122"/>
      <c r="AC59" s="122"/>
      <c r="AD59" s="122"/>
      <c r="AE59" s="122"/>
      <c r="AU59" s="105" t="s">
        <v>101</v>
      </c>
    </row>
    <row r="60" spans="1:47" s="237" customFormat="1" ht="24.95" customHeight="1" x14ac:dyDescent="0.2">
      <c r="B60" s="238"/>
      <c r="D60" s="239" t="s">
        <v>902</v>
      </c>
      <c r="E60" s="240"/>
      <c r="F60" s="240"/>
      <c r="G60" s="240"/>
      <c r="H60" s="240"/>
      <c r="I60" s="240"/>
      <c r="J60" s="241">
        <f>J101</f>
        <v>0</v>
      </c>
      <c r="L60" s="238"/>
    </row>
    <row r="61" spans="1:47" s="242" customFormat="1" ht="19.899999999999999" customHeight="1" x14ac:dyDescent="0.2">
      <c r="B61" s="243"/>
      <c r="D61" s="244" t="s">
        <v>903</v>
      </c>
      <c r="E61" s="245"/>
      <c r="F61" s="245"/>
      <c r="G61" s="245"/>
      <c r="H61" s="245"/>
      <c r="I61" s="245"/>
      <c r="J61" s="246">
        <f>J102</f>
        <v>0</v>
      </c>
      <c r="L61" s="243"/>
    </row>
    <row r="62" spans="1:47" s="242" customFormat="1" ht="19.899999999999999" customHeight="1" x14ac:dyDescent="0.2">
      <c r="B62" s="243"/>
      <c r="D62" s="244" t="s">
        <v>904</v>
      </c>
      <c r="E62" s="245"/>
      <c r="F62" s="245"/>
      <c r="G62" s="245"/>
      <c r="H62" s="245"/>
      <c r="I62" s="245"/>
      <c r="J62" s="246">
        <f>J105</f>
        <v>0</v>
      </c>
      <c r="L62" s="243"/>
    </row>
    <row r="63" spans="1:47" s="242" customFormat="1" ht="19.899999999999999" customHeight="1" x14ac:dyDescent="0.2">
      <c r="B63" s="243"/>
      <c r="D63" s="244" t="s">
        <v>905</v>
      </c>
      <c r="E63" s="245"/>
      <c r="F63" s="245"/>
      <c r="G63" s="245"/>
      <c r="H63" s="245"/>
      <c r="I63" s="245"/>
      <c r="J63" s="246">
        <f>J107</f>
        <v>0</v>
      </c>
      <c r="L63" s="243"/>
    </row>
    <row r="64" spans="1:47" s="242" customFormat="1" ht="19.899999999999999" customHeight="1" x14ac:dyDescent="0.2">
      <c r="B64" s="243"/>
      <c r="D64" s="244" t="s">
        <v>906</v>
      </c>
      <c r="E64" s="245"/>
      <c r="F64" s="245"/>
      <c r="G64" s="245"/>
      <c r="H64" s="245"/>
      <c r="I64" s="245"/>
      <c r="J64" s="246">
        <f>J111</f>
        <v>0</v>
      </c>
      <c r="L64" s="243"/>
    </row>
    <row r="65" spans="2:12" s="242" customFormat="1" ht="19.899999999999999" customHeight="1" x14ac:dyDescent="0.2">
      <c r="B65" s="243"/>
      <c r="D65" s="244" t="s">
        <v>907</v>
      </c>
      <c r="E65" s="245"/>
      <c r="F65" s="245"/>
      <c r="G65" s="245"/>
      <c r="H65" s="245"/>
      <c r="I65" s="245"/>
      <c r="J65" s="246">
        <f>J115</f>
        <v>0</v>
      </c>
      <c r="L65" s="243"/>
    </row>
    <row r="66" spans="2:12" s="242" customFormat="1" ht="19.899999999999999" customHeight="1" x14ac:dyDescent="0.2">
      <c r="B66" s="243"/>
      <c r="D66" s="244" t="s">
        <v>908</v>
      </c>
      <c r="E66" s="245"/>
      <c r="F66" s="245"/>
      <c r="G66" s="245"/>
      <c r="H66" s="245"/>
      <c r="I66" s="245"/>
      <c r="J66" s="246">
        <f>J118</f>
        <v>0</v>
      </c>
      <c r="L66" s="243"/>
    </row>
    <row r="67" spans="2:12" s="242" customFormat="1" ht="19.899999999999999" customHeight="1" x14ac:dyDescent="0.2">
      <c r="B67" s="243"/>
      <c r="D67" s="244" t="s">
        <v>909</v>
      </c>
      <c r="E67" s="245"/>
      <c r="F67" s="245"/>
      <c r="G67" s="245"/>
      <c r="H67" s="245"/>
      <c r="I67" s="245"/>
      <c r="J67" s="246">
        <f>J125</f>
        <v>0</v>
      </c>
      <c r="L67" s="243"/>
    </row>
    <row r="68" spans="2:12" s="242" customFormat="1" ht="19.899999999999999" customHeight="1" x14ac:dyDescent="0.2">
      <c r="B68" s="243"/>
      <c r="D68" s="244" t="s">
        <v>910</v>
      </c>
      <c r="E68" s="245"/>
      <c r="F68" s="245"/>
      <c r="G68" s="245"/>
      <c r="H68" s="245"/>
      <c r="I68" s="245"/>
      <c r="J68" s="246">
        <f>J131</f>
        <v>0</v>
      </c>
      <c r="L68" s="243"/>
    </row>
    <row r="69" spans="2:12" s="237" customFormat="1" ht="24.95" customHeight="1" x14ac:dyDescent="0.2">
      <c r="B69" s="238"/>
      <c r="D69" s="239" t="s">
        <v>911</v>
      </c>
      <c r="E69" s="240"/>
      <c r="F69" s="240"/>
      <c r="G69" s="240"/>
      <c r="H69" s="240"/>
      <c r="I69" s="240"/>
      <c r="J69" s="241">
        <f>J134</f>
        <v>0</v>
      </c>
      <c r="L69" s="238"/>
    </row>
    <row r="70" spans="2:12" s="242" customFormat="1" ht="19.899999999999999" customHeight="1" x14ac:dyDescent="0.2">
      <c r="B70" s="243"/>
      <c r="D70" s="244" t="s">
        <v>912</v>
      </c>
      <c r="E70" s="245"/>
      <c r="F70" s="245"/>
      <c r="G70" s="245"/>
      <c r="H70" s="245"/>
      <c r="I70" s="245"/>
      <c r="J70" s="246">
        <f>J135</f>
        <v>0</v>
      </c>
      <c r="L70" s="243"/>
    </row>
    <row r="71" spans="2:12" s="242" customFormat="1" ht="19.899999999999999" customHeight="1" x14ac:dyDescent="0.2">
      <c r="B71" s="243"/>
      <c r="D71" s="244" t="s">
        <v>913</v>
      </c>
      <c r="E71" s="245"/>
      <c r="F71" s="245"/>
      <c r="G71" s="245"/>
      <c r="H71" s="245"/>
      <c r="I71" s="245"/>
      <c r="J71" s="246">
        <f>J147</f>
        <v>0</v>
      </c>
      <c r="L71" s="243"/>
    </row>
    <row r="72" spans="2:12" s="242" customFormat="1" ht="19.899999999999999" customHeight="1" x14ac:dyDescent="0.2">
      <c r="B72" s="243"/>
      <c r="D72" s="244" t="s">
        <v>914</v>
      </c>
      <c r="E72" s="245"/>
      <c r="F72" s="245"/>
      <c r="G72" s="245"/>
      <c r="H72" s="245"/>
      <c r="I72" s="245"/>
      <c r="J72" s="246">
        <f>J159</f>
        <v>0</v>
      </c>
      <c r="L72" s="243"/>
    </row>
    <row r="73" spans="2:12" s="242" customFormat="1" ht="19.899999999999999" customHeight="1" x14ac:dyDescent="0.2">
      <c r="B73" s="243"/>
      <c r="D73" s="244" t="s">
        <v>915</v>
      </c>
      <c r="E73" s="245"/>
      <c r="F73" s="245"/>
      <c r="G73" s="245"/>
      <c r="H73" s="245"/>
      <c r="I73" s="245"/>
      <c r="J73" s="246">
        <f>J164</f>
        <v>0</v>
      </c>
      <c r="L73" s="243"/>
    </row>
    <row r="74" spans="2:12" s="242" customFormat="1" ht="19.899999999999999" customHeight="1" x14ac:dyDescent="0.2">
      <c r="B74" s="243"/>
      <c r="D74" s="244" t="s">
        <v>916</v>
      </c>
      <c r="E74" s="245"/>
      <c r="F74" s="245"/>
      <c r="G74" s="245"/>
      <c r="H74" s="245"/>
      <c r="I74" s="245"/>
      <c r="J74" s="246">
        <f>J166</f>
        <v>0</v>
      </c>
      <c r="L74" s="243"/>
    </row>
    <row r="75" spans="2:12" s="237" customFormat="1" ht="24.95" customHeight="1" x14ac:dyDescent="0.2">
      <c r="B75" s="238"/>
      <c r="D75" s="239" t="s">
        <v>917</v>
      </c>
      <c r="E75" s="240"/>
      <c r="F75" s="240"/>
      <c r="G75" s="240"/>
      <c r="H75" s="240"/>
      <c r="I75" s="240"/>
      <c r="J75" s="241">
        <f>J171</f>
        <v>0</v>
      </c>
      <c r="L75" s="238"/>
    </row>
    <row r="76" spans="2:12" s="242" customFormat="1" ht="19.899999999999999" customHeight="1" x14ac:dyDescent="0.2">
      <c r="B76" s="243"/>
      <c r="D76" s="244" t="s">
        <v>918</v>
      </c>
      <c r="E76" s="245"/>
      <c r="F76" s="245"/>
      <c r="G76" s="245"/>
      <c r="H76" s="245"/>
      <c r="I76" s="245"/>
      <c r="J76" s="246">
        <f>J172</f>
        <v>0</v>
      </c>
      <c r="L76" s="243"/>
    </row>
    <row r="77" spans="2:12" s="242" customFormat="1" ht="19.899999999999999" customHeight="1" x14ac:dyDescent="0.2">
      <c r="B77" s="243"/>
      <c r="D77" s="244" t="s">
        <v>919</v>
      </c>
      <c r="E77" s="245"/>
      <c r="F77" s="245"/>
      <c r="G77" s="245"/>
      <c r="H77" s="245"/>
      <c r="I77" s="245"/>
      <c r="J77" s="246">
        <f>J183</f>
        <v>0</v>
      </c>
      <c r="L77" s="243"/>
    </row>
    <row r="78" spans="2:12" s="237" customFormat="1" ht="24.95" customHeight="1" x14ac:dyDescent="0.2">
      <c r="B78" s="238"/>
      <c r="D78" s="239" t="s">
        <v>920</v>
      </c>
      <c r="E78" s="240"/>
      <c r="F78" s="240"/>
      <c r="G78" s="240"/>
      <c r="H78" s="240"/>
      <c r="I78" s="240"/>
      <c r="J78" s="241">
        <f>J185</f>
        <v>0</v>
      </c>
      <c r="L78" s="238"/>
    </row>
    <row r="79" spans="2:12" s="242" customFormat="1" ht="19.899999999999999" customHeight="1" x14ac:dyDescent="0.2">
      <c r="B79" s="243"/>
      <c r="D79" s="244" t="s">
        <v>921</v>
      </c>
      <c r="E79" s="245"/>
      <c r="F79" s="245"/>
      <c r="G79" s="245"/>
      <c r="H79" s="245"/>
      <c r="I79" s="245"/>
      <c r="J79" s="246">
        <f>J186</f>
        <v>0</v>
      </c>
      <c r="L79" s="243"/>
    </row>
    <row r="80" spans="2:12" s="242" customFormat="1" ht="19.899999999999999" customHeight="1" x14ac:dyDescent="0.2">
      <c r="B80" s="243"/>
      <c r="D80" s="244" t="s">
        <v>922</v>
      </c>
      <c r="E80" s="245"/>
      <c r="F80" s="245"/>
      <c r="G80" s="245"/>
      <c r="H80" s="245"/>
      <c r="I80" s="245"/>
      <c r="J80" s="246">
        <f>J188</f>
        <v>0</v>
      </c>
      <c r="L80" s="243"/>
    </row>
    <row r="81" spans="1:31" s="128" customFormat="1" ht="21.75" customHeight="1" x14ac:dyDescent="0.2">
      <c r="A81" s="122"/>
      <c r="B81" s="123"/>
      <c r="C81" s="122"/>
      <c r="D81" s="122"/>
      <c r="E81" s="122"/>
      <c r="F81" s="122"/>
      <c r="G81" s="122"/>
      <c r="H81" s="122"/>
      <c r="I81" s="122"/>
      <c r="J81" s="122"/>
      <c r="K81" s="122"/>
      <c r="L81" s="214"/>
      <c r="S81" s="122"/>
      <c r="T81" s="122"/>
      <c r="U81" s="122"/>
      <c r="V81" s="122"/>
      <c r="W81" s="122"/>
      <c r="X81" s="122"/>
      <c r="Y81" s="122"/>
      <c r="Z81" s="122"/>
      <c r="AA81" s="122"/>
      <c r="AB81" s="122"/>
      <c r="AC81" s="122"/>
      <c r="AD81" s="122"/>
      <c r="AE81" s="122"/>
    </row>
    <row r="82" spans="1:31" s="128" customFormat="1" ht="6.95" customHeight="1" x14ac:dyDescent="0.2">
      <c r="A82" s="122"/>
      <c r="B82" s="144"/>
      <c r="C82" s="145"/>
      <c r="D82" s="145"/>
      <c r="E82" s="145"/>
      <c r="F82" s="145"/>
      <c r="G82" s="145"/>
      <c r="H82" s="145"/>
      <c r="I82" s="145"/>
      <c r="J82" s="145"/>
      <c r="K82" s="145"/>
      <c r="L82" s="214"/>
      <c r="S82" s="122"/>
      <c r="T82" s="122"/>
      <c r="U82" s="122"/>
      <c r="V82" s="122"/>
      <c r="W82" s="122"/>
      <c r="X82" s="122"/>
      <c r="Y82" s="122"/>
      <c r="Z82" s="122"/>
      <c r="AA82" s="122"/>
      <c r="AB82" s="122"/>
      <c r="AC82" s="122"/>
      <c r="AD82" s="122"/>
      <c r="AE82" s="122"/>
    </row>
    <row r="86" spans="1:31" s="128" customFormat="1" ht="6.95" customHeight="1" x14ac:dyDescent="0.2">
      <c r="A86" s="122"/>
      <c r="B86" s="146"/>
      <c r="C86" s="147"/>
      <c r="D86" s="147"/>
      <c r="E86" s="147"/>
      <c r="F86" s="147"/>
      <c r="G86" s="147"/>
      <c r="H86" s="147"/>
      <c r="I86" s="147"/>
      <c r="J86" s="147"/>
      <c r="K86" s="147"/>
      <c r="L86" s="214"/>
      <c r="S86" s="122"/>
      <c r="T86" s="122"/>
      <c r="U86" s="122"/>
      <c r="V86" s="122"/>
      <c r="W86" s="122"/>
      <c r="X86" s="122"/>
      <c r="Y86" s="122"/>
      <c r="Z86" s="122"/>
      <c r="AA86" s="122"/>
      <c r="AB86" s="122"/>
      <c r="AC86" s="122"/>
      <c r="AD86" s="122"/>
      <c r="AE86" s="122"/>
    </row>
    <row r="87" spans="1:31" s="128" customFormat="1" ht="24.95" customHeight="1" x14ac:dyDescent="0.2">
      <c r="A87" s="122"/>
      <c r="B87" s="123"/>
      <c r="C87" s="109" t="s">
        <v>117</v>
      </c>
      <c r="D87" s="122"/>
      <c r="E87" s="122"/>
      <c r="F87" s="122"/>
      <c r="G87" s="122"/>
      <c r="H87" s="122"/>
      <c r="I87" s="122"/>
      <c r="J87" s="122"/>
      <c r="K87" s="122"/>
      <c r="L87" s="214"/>
      <c r="S87" s="122"/>
      <c r="T87" s="122"/>
      <c r="U87" s="122"/>
      <c r="V87" s="122"/>
      <c r="W87" s="122"/>
      <c r="X87" s="122"/>
      <c r="Y87" s="122"/>
      <c r="Z87" s="122"/>
      <c r="AA87" s="122"/>
      <c r="AB87" s="122"/>
      <c r="AC87" s="122"/>
      <c r="AD87" s="122"/>
      <c r="AE87" s="122"/>
    </row>
    <row r="88" spans="1:31" s="128" customFormat="1" ht="6.95" customHeight="1" x14ac:dyDescent="0.2">
      <c r="A88" s="122"/>
      <c r="B88" s="123"/>
      <c r="C88" s="122"/>
      <c r="D88" s="122"/>
      <c r="E88" s="122"/>
      <c r="F88" s="122"/>
      <c r="G88" s="122"/>
      <c r="H88" s="122"/>
      <c r="I88" s="122"/>
      <c r="J88" s="122"/>
      <c r="K88" s="122"/>
      <c r="L88" s="214"/>
      <c r="S88" s="122"/>
      <c r="T88" s="122"/>
      <c r="U88" s="122"/>
      <c r="V88" s="122"/>
      <c r="W88" s="122"/>
      <c r="X88" s="122"/>
      <c r="Y88" s="122"/>
      <c r="Z88" s="122"/>
      <c r="AA88" s="122"/>
      <c r="AB88" s="122"/>
      <c r="AC88" s="122"/>
      <c r="AD88" s="122"/>
      <c r="AE88" s="122"/>
    </row>
    <row r="89" spans="1:31" s="128" customFormat="1" ht="12" customHeight="1" x14ac:dyDescent="0.2">
      <c r="A89" s="122"/>
      <c r="B89" s="123"/>
      <c r="C89" s="118" t="s">
        <v>17</v>
      </c>
      <c r="D89" s="122"/>
      <c r="E89" s="122"/>
      <c r="F89" s="122"/>
      <c r="G89" s="122"/>
      <c r="H89" s="122"/>
      <c r="I89" s="122"/>
      <c r="J89" s="122"/>
      <c r="K89" s="122"/>
      <c r="L89" s="214"/>
      <c r="S89" s="122"/>
      <c r="T89" s="122"/>
      <c r="U89" s="122"/>
      <c r="V89" s="122"/>
      <c r="W89" s="122"/>
      <c r="X89" s="122"/>
      <c r="Y89" s="122"/>
      <c r="Z89" s="122"/>
      <c r="AA89" s="122"/>
      <c r="AB89" s="122"/>
      <c r="AC89" s="122"/>
      <c r="AD89" s="122"/>
      <c r="AE89" s="122"/>
    </row>
    <row r="90" spans="1:31" s="128" customFormat="1" ht="16.5" customHeight="1" x14ac:dyDescent="0.2">
      <c r="A90" s="122"/>
      <c r="B90" s="123"/>
      <c r="C90" s="122"/>
      <c r="D90" s="122"/>
      <c r="E90" s="212" t="str">
        <f>E7</f>
        <v>Oprava bytu Botanická 68, 602 00, BRNO - Byt č. 1</v>
      </c>
      <c r="F90" s="213"/>
      <c r="G90" s="213"/>
      <c r="H90" s="213"/>
      <c r="I90" s="122"/>
      <c r="J90" s="122"/>
      <c r="K90" s="122"/>
      <c r="L90" s="214"/>
      <c r="S90" s="122"/>
      <c r="T90" s="122"/>
      <c r="U90" s="122"/>
      <c r="V90" s="122"/>
      <c r="W90" s="122"/>
      <c r="X90" s="122"/>
      <c r="Y90" s="122"/>
      <c r="Z90" s="122"/>
      <c r="AA90" s="122"/>
      <c r="AB90" s="122"/>
      <c r="AC90" s="122"/>
      <c r="AD90" s="122"/>
      <c r="AE90" s="122"/>
    </row>
    <row r="91" spans="1:31" s="128" customFormat="1" ht="12" customHeight="1" x14ac:dyDescent="0.2">
      <c r="A91" s="122"/>
      <c r="B91" s="123"/>
      <c r="C91" s="118" t="s">
        <v>96</v>
      </c>
      <c r="D91" s="122"/>
      <c r="E91" s="122"/>
      <c r="F91" s="122"/>
      <c r="G91" s="122"/>
      <c r="H91" s="122"/>
      <c r="I91" s="122"/>
      <c r="J91" s="122"/>
      <c r="K91" s="122"/>
      <c r="L91" s="214"/>
      <c r="S91" s="122"/>
      <c r="T91" s="122"/>
      <c r="U91" s="122"/>
      <c r="V91" s="122"/>
      <c r="W91" s="122"/>
      <c r="X91" s="122"/>
      <c r="Y91" s="122"/>
      <c r="Z91" s="122"/>
      <c r="AA91" s="122"/>
      <c r="AB91" s="122"/>
      <c r="AC91" s="122"/>
      <c r="AD91" s="122"/>
      <c r="AE91" s="122"/>
    </row>
    <row r="92" spans="1:31" s="128" customFormat="1" ht="16.5" customHeight="1" x14ac:dyDescent="0.2">
      <c r="A92" s="122"/>
      <c r="B92" s="123"/>
      <c r="C92" s="122"/>
      <c r="D92" s="122"/>
      <c r="E92" s="153" t="str">
        <f>E9</f>
        <v>D.1.4g - elektroinstalace</v>
      </c>
      <c r="F92" s="215"/>
      <c r="G92" s="215"/>
      <c r="H92" s="215"/>
      <c r="I92" s="122"/>
      <c r="J92" s="122"/>
      <c r="K92" s="122"/>
      <c r="L92" s="214"/>
      <c r="S92" s="122"/>
      <c r="T92" s="122"/>
      <c r="U92" s="122"/>
      <c r="V92" s="122"/>
      <c r="W92" s="122"/>
      <c r="X92" s="122"/>
      <c r="Y92" s="122"/>
      <c r="Z92" s="122"/>
      <c r="AA92" s="122"/>
      <c r="AB92" s="122"/>
      <c r="AC92" s="122"/>
      <c r="AD92" s="122"/>
      <c r="AE92" s="122"/>
    </row>
    <row r="93" spans="1:31" s="128" customFormat="1" ht="6.95" customHeight="1" x14ac:dyDescent="0.2">
      <c r="A93" s="122"/>
      <c r="B93" s="123"/>
      <c r="C93" s="122"/>
      <c r="D93" s="122"/>
      <c r="E93" s="122"/>
      <c r="F93" s="122"/>
      <c r="G93" s="122"/>
      <c r="H93" s="122"/>
      <c r="I93" s="122"/>
      <c r="J93" s="122"/>
      <c r="K93" s="122"/>
      <c r="L93" s="214"/>
      <c r="S93" s="122"/>
      <c r="T93" s="122"/>
      <c r="U93" s="122"/>
      <c r="V93" s="122"/>
      <c r="W93" s="122"/>
      <c r="X93" s="122"/>
      <c r="Y93" s="122"/>
      <c r="Z93" s="122"/>
      <c r="AA93" s="122"/>
      <c r="AB93" s="122"/>
      <c r="AC93" s="122"/>
      <c r="AD93" s="122"/>
      <c r="AE93" s="122"/>
    </row>
    <row r="94" spans="1:31" s="128" customFormat="1" ht="12" customHeight="1" x14ac:dyDescent="0.2">
      <c r="A94" s="122"/>
      <c r="B94" s="123"/>
      <c r="C94" s="118" t="s">
        <v>21</v>
      </c>
      <c r="D94" s="122"/>
      <c r="E94" s="122"/>
      <c r="F94" s="119" t="str">
        <f>F12</f>
        <v>Brno</v>
      </c>
      <c r="G94" s="122"/>
      <c r="H94" s="122"/>
      <c r="I94" s="118" t="s">
        <v>23</v>
      </c>
      <c r="J94" s="216" t="str">
        <f>IF(J12="","",J12)</f>
        <v>21. 7. 2021</v>
      </c>
      <c r="K94" s="122"/>
      <c r="L94" s="214"/>
      <c r="S94" s="122"/>
      <c r="T94" s="122"/>
      <c r="U94" s="122"/>
      <c r="V94" s="122"/>
      <c r="W94" s="122"/>
      <c r="X94" s="122"/>
      <c r="Y94" s="122"/>
      <c r="Z94" s="122"/>
      <c r="AA94" s="122"/>
      <c r="AB94" s="122"/>
      <c r="AC94" s="122"/>
      <c r="AD94" s="122"/>
      <c r="AE94" s="122"/>
    </row>
    <row r="95" spans="1:31" s="128" customFormat="1" ht="6.95" customHeight="1" x14ac:dyDescent="0.2">
      <c r="A95" s="122"/>
      <c r="B95" s="123"/>
      <c r="C95" s="122"/>
      <c r="D95" s="122"/>
      <c r="E95" s="122"/>
      <c r="F95" s="122"/>
      <c r="G95" s="122"/>
      <c r="H95" s="122"/>
      <c r="I95" s="122"/>
      <c r="J95" s="122"/>
      <c r="K95" s="122"/>
      <c r="L95" s="214"/>
      <c r="S95" s="122"/>
      <c r="T95" s="122"/>
      <c r="U95" s="122"/>
      <c r="V95" s="122"/>
      <c r="W95" s="122"/>
      <c r="X95" s="122"/>
      <c r="Y95" s="122"/>
      <c r="Z95" s="122"/>
      <c r="AA95" s="122"/>
      <c r="AB95" s="122"/>
      <c r="AC95" s="122"/>
      <c r="AD95" s="122"/>
      <c r="AE95" s="122"/>
    </row>
    <row r="96" spans="1:31" s="128" customFormat="1" ht="15.2" customHeight="1" x14ac:dyDescent="0.2">
      <c r="A96" s="122"/>
      <c r="B96" s="123"/>
      <c r="C96" s="118" t="s">
        <v>25</v>
      </c>
      <c r="D96" s="122"/>
      <c r="E96" s="122"/>
      <c r="F96" s="119" t="str">
        <f>E15</f>
        <v>Úřad městské části Brno-střed</v>
      </c>
      <c r="G96" s="122"/>
      <c r="H96" s="122"/>
      <c r="I96" s="118" t="s">
        <v>33</v>
      </c>
      <c r="J96" s="233" t="str">
        <f>E21</f>
        <v>Intar a.s.</v>
      </c>
      <c r="K96" s="122"/>
      <c r="L96" s="214"/>
      <c r="S96" s="122"/>
      <c r="T96" s="122"/>
      <c r="U96" s="122"/>
      <c r="V96" s="122"/>
      <c r="W96" s="122"/>
      <c r="X96" s="122"/>
      <c r="Y96" s="122"/>
      <c r="Z96" s="122"/>
      <c r="AA96" s="122"/>
      <c r="AB96" s="122"/>
      <c r="AC96" s="122"/>
      <c r="AD96" s="122"/>
      <c r="AE96" s="122"/>
    </row>
    <row r="97" spans="1:65" s="128" customFormat="1" ht="15.2" customHeight="1" x14ac:dyDescent="0.2">
      <c r="A97" s="122"/>
      <c r="B97" s="123"/>
      <c r="C97" s="118" t="s">
        <v>31</v>
      </c>
      <c r="D97" s="122"/>
      <c r="E97" s="122"/>
      <c r="F97" s="119" t="str">
        <f>IF(E18="","",E18)</f>
        <v>Vyplň údaj</v>
      </c>
      <c r="G97" s="122"/>
      <c r="H97" s="122"/>
      <c r="I97" s="118" t="s">
        <v>38</v>
      </c>
      <c r="J97" s="233" t="str">
        <f>E24</f>
        <v>Ing. Marek Punčochář</v>
      </c>
      <c r="K97" s="122"/>
      <c r="L97" s="214"/>
      <c r="S97" s="122"/>
      <c r="T97" s="122"/>
      <c r="U97" s="122"/>
      <c r="V97" s="122"/>
      <c r="W97" s="122"/>
      <c r="X97" s="122"/>
      <c r="Y97" s="122"/>
      <c r="Z97" s="122"/>
      <c r="AA97" s="122"/>
      <c r="AB97" s="122"/>
      <c r="AC97" s="122"/>
      <c r="AD97" s="122"/>
      <c r="AE97" s="122"/>
    </row>
    <row r="98" spans="1:65" s="128" customFormat="1" ht="10.35" customHeight="1" x14ac:dyDescent="0.2">
      <c r="A98" s="122"/>
      <c r="B98" s="123"/>
      <c r="C98" s="122"/>
      <c r="D98" s="122"/>
      <c r="E98" s="122"/>
      <c r="F98" s="122"/>
      <c r="G98" s="122"/>
      <c r="H98" s="122"/>
      <c r="I98" s="122"/>
      <c r="J98" s="122"/>
      <c r="K98" s="122"/>
      <c r="L98" s="214"/>
      <c r="S98" s="122"/>
      <c r="T98" s="122"/>
      <c r="U98" s="122"/>
      <c r="V98" s="122"/>
      <c r="W98" s="122"/>
      <c r="X98" s="122"/>
      <c r="Y98" s="122"/>
      <c r="Z98" s="122"/>
      <c r="AA98" s="122"/>
      <c r="AB98" s="122"/>
      <c r="AC98" s="122"/>
      <c r="AD98" s="122"/>
      <c r="AE98" s="122"/>
    </row>
    <row r="99" spans="1:65" s="253" customFormat="1" ht="29.25" customHeight="1" x14ac:dyDescent="0.2">
      <c r="A99" s="247"/>
      <c r="B99" s="248"/>
      <c r="C99" s="249" t="s">
        <v>118</v>
      </c>
      <c r="D99" s="250" t="s">
        <v>61</v>
      </c>
      <c r="E99" s="250" t="s">
        <v>57</v>
      </c>
      <c r="F99" s="250" t="s">
        <v>58</v>
      </c>
      <c r="G99" s="250" t="s">
        <v>119</v>
      </c>
      <c r="H99" s="250" t="s">
        <v>120</v>
      </c>
      <c r="I99" s="250" t="s">
        <v>121</v>
      </c>
      <c r="J99" s="250" t="s">
        <v>100</v>
      </c>
      <c r="K99" s="251" t="s">
        <v>122</v>
      </c>
      <c r="L99" s="252"/>
      <c r="M99" s="173" t="s">
        <v>3</v>
      </c>
      <c r="N99" s="174" t="s">
        <v>46</v>
      </c>
      <c r="O99" s="174" t="s">
        <v>123</v>
      </c>
      <c r="P99" s="174" t="s">
        <v>124</v>
      </c>
      <c r="Q99" s="174" t="s">
        <v>125</v>
      </c>
      <c r="R99" s="174" t="s">
        <v>126</v>
      </c>
      <c r="S99" s="174" t="s">
        <v>127</v>
      </c>
      <c r="T99" s="175" t="s">
        <v>128</v>
      </c>
      <c r="U99" s="247"/>
      <c r="V99" s="247"/>
      <c r="W99" s="247"/>
      <c r="X99" s="247"/>
      <c r="Y99" s="247"/>
      <c r="Z99" s="247"/>
      <c r="AA99" s="247"/>
      <c r="AB99" s="247"/>
      <c r="AC99" s="247"/>
      <c r="AD99" s="247"/>
      <c r="AE99" s="247"/>
    </row>
    <row r="100" spans="1:65" s="128" customFormat="1" ht="22.9" customHeight="1" x14ac:dyDescent="0.25">
      <c r="A100" s="122"/>
      <c r="B100" s="123"/>
      <c r="C100" s="181" t="s">
        <v>129</v>
      </c>
      <c r="D100" s="122"/>
      <c r="E100" s="122"/>
      <c r="F100" s="122"/>
      <c r="G100" s="122"/>
      <c r="H100" s="122"/>
      <c r="I100" s="122"/>
      <c r="J100" s="254">
        <f>BK100</f>
        <v>0</v>
      </c>
      <c r="K100" s="122"/>
      <c r="L100" s="123"/>
      <c r="M100" s="176"/>
      <c r="N100" s="161"/>
      <c r="O100" s="177"/>
      <c r="P100" s="255">
        <f>P101+P134+P171+P185</f>
        <v>0</v>
      </c>
      <c r="Q100" s="177"/>
      <c r="R100" s="255">
        <f>R101+R134+R171+R185</f>
        <v>0</v>
      </c>
      <c r="S100" s="177"/>
      <c r="T100" s="256">
        <f>T101+T134+T171+T185</f>
        <v>0</v>
      </c>
      <c r="U100" s="122"/>
      <c r="V100" s="122"/>
      <c r="W100" s="122"/>
      <c r="X100" s="122"/>
      <c r="Y100" s="122"/>
      <c r="Z100" s="122"/>
      <c r="AA100" s="122"/>
      <c r="AB100" s="122"/>
      <c r="AC100" s="122"/>
      <c r="AD100" s="122"/>
      <c r="AE100" s="122"/>
      <c r="AT100" s="105" t="s">
        <v>75</v>
      </c>
      <c r="AU100" s="105" t="s">
        <v>101</v>
      </c>
      <c r="BK100" s="257">
        <f>BK101+BK134+BK171+BK185</f>
        <v>0</v>
      </c>
    </row>
    <row r="101" spans="1:65" s="258" customFormat="1" ht="25.9" customHeight="1" x14ac:dyDescent="0.2">
      <c r="B101" s="259"/>
      <c r="D101" s="260" t="s">
        <v>75</v>
      </c>
      <c r="E101" s="261" t="s">
        <v>923</v>
      </c>
      <c r="F101" s="261" t="s">
        <v>924</v>
      </c>
      <c r="J101" s="262">
        <f>BK101</f>
        <v>0</v>
      </c>
      <c r="L101" s="259"/>
      <c r="M101" s="263"/>
      <c r="N101" s="264"/>
      <c r="O101" s="264"/>
      <c r="P101" s="265">
        <f>P102+P105+P107+P111+P115+P118+P125+P131</f>
        <v>0</v>
      </c>
      <c r="Q101" s="264"/>
      <c r="R101" s="265">
        <f>R102+R105+R107+R111+R115+R118+R125+R131</f>
        <v>0</v>
      </c>
      <c r="S101" s="264"/>
      <c r="T101" s="266">
        <f>T102+T105+T107+T111+T115+T118+T125+T131</f>
        <v>0</v>
      </c>
      <c r="AR101" s="260" t="s">
        <v>84</v>
      </c>
      <c r="AT101" s="267" t="s">
        <v>75</v>
      </c>
      <c r="AU101" s="267" t="s">
        <v>76</v>
      </c>
      <c r="AY101" s="260" t="s">
        <v>132</v>
      </c>
      <c r="BK101" s="268">
        <f>BK102+BK105+BK107+BK111+BK115+BK118+BK125+BK131</f>
        <v>0</v>
      </c>
    </row>
    <row r="102" spans="1:65" s="258" customFormat="1" ht="22.9" customHeight="1" x14ac:dyDescent="0.2">
      <c r="B102" s="259"/>
      <c r="D102" s="260" t="s">
        <v>75</v>
      </c>
      <c r="E102" s="269" t="s">
        <v>925</v>
      </c>
      <c r="F102" s="269" t="s">
        <v>926</v>
      </c>
      <c r="J102" s="270">
        <f>BK102</f>
        <v>0</v>
      </c>
      <c r="L102" s="259"/>
      <c r="M102" s="263"/>
      <c r="N102" s="264"/>
      <c r="O102" s="264"/>
      <c r="P102" s="265">
        <f>SUM(P103:P104)</f>
        <v>0</v>
      </c>
      <c r="Q102" s="264"/>
      <c r="R102" s="265">
        <f>SUM(R103:R104)</f>
        <v>0</v>
      </c>
      <c r="S102" s="264"/>
      <c r="T102" s="266">
        <f>SUM(T103:T104)</f>
        <v>0</v>
      </c>
      <c r="AR102" s="260" t="s">
        <v>84</v>
      </c>
      <c r="AT102" s="267" t="s">
        <v>75</v>
      </c>
      <c r="AU102" s="267" t="s">
        <v>84</v>
      </c>
      <c r="AY102" s="260" t="s">
        <v>132</v>
      </c>
      <c r="BK102" s="268">
        <f>SUM(BK103:BK104)</f>
        <v>0</v>
      </c>
    </row>
    <row r="103" spans="1:65" s="128" customFormat="1" ht="16.5" customHeight="1" x14ac:dyDescent="0.2">
      <c r="A103" s="122"/>
      <c r="B103" s="123"/>
      <c r="C103" s="304" t="s">
        <v>84</v>
      </c>
      <c r="D103" s="304" t="s">
        <v>243</v>
      </c>
      <c r="E103" s="305" t="s">
        <v>927</v>
      </c>
      <c r="F103" s="306" t="s">
        <v>928</v>
      </c>
      <c r="G103" s="307" t="s">
        <v>929</v>
      </c>
      <c r="H103" s="308">
        <v>1</v>
      </c>
      <c r="I103" s="8"/>
      <c r="J103" s="309">
        <f>ROUND(I103*H103,2)</f>
        <v>0</v>
      </c>
      <c r="K103" s="306" t="s">
        <v>3</v>
      </c>
      <c r="L103" s="310"/>
      <c r="M103" s="311" t="s">
        <v>3</v>
      </c>
      <c r="N103" s="312" t="s">
        <v>48</v>
      </c>
      <c r="O103" s="165"/>
      <c r="P103" s="279">
        <f>O103*H103</f>
        <v>0</v>
      </c>
      <c r="Q103" s="279">
        <v>0</v>
      </c>
      <c r="R103" s="279">
        <f>Q103*H103</f>
        <v>0</v>
      </c>
      <c r="S103" s="279">
        <v>0</v>
      </c>
      <c r="T103" s="280">
        <f>S103*H103</f>
        <v>0</v>
      </c>
      <c r="U103" s="122"/>
      <c r="V103" s="122"/>
      <c r="W103" s="122"/>
      <c r="X103" s="122"/>
      <c r="Y103" s="122"/>
      <c r="Z103" s="122"/>
      <c r="AA103" s="122"/>
      <c r="AB103" s="122"/>
      <c r="AC103" s="122"/>
      <c r="AD103" s="122"/>
      <c r="AE103" s="122"/>
      <c r="AR103" s="281" t="s">
        <v>192</v>
      </c>
      <c r="AT103" s="281" t="s">
        <v>243</v>
      </c>
      <c r="AU103" s="281" t="s">
        <v>141</v>
      </c>
      <c r="AY103" s="105" t="s">
        <v>132</v>
      </c>
      <c r="BE103" s="282">
        <f>IF(N103="základní",J103,0)</f>
        <v>0</v>
      </c>
      <c r="BF103" s="282">
        <f>IF(N103="snížená",J103,0)</f>
        <v>0</v>
      </c>
      <c r="BG103" s="282">
        <f>IF(N103="zákl. přenesená",J103,0)</f>
        <v>0</v>
      </c>
      <c r="BH103" s="282">
        <f>IF(N103="sníž. přenesená",J103,0)</f>
        <v>0</v>
      </c>
      <c r="BI103" s="282">
        <f>IF(N103="nulová",J103,0)</f>
        <v>0</v>
      </c>
      <c r="BJ103" s="105" t="s">
        <v>141</v>
      </c>
      <c r="BK103" s="282">
        <f>ROUND(I103*H103,2)</f>
        <v>0</v>
      </c>
      <c r="BL103" s="105" t="s">
        <v>140</v>
      </c>
      <c r="BM103" s="281" t="s">
        <v>930</v>
      </c>
    </row>
    <row r="104" spans="1:65" s="128" customFormat="1" ht="16.5" customHeight="1" x14ac:dyDescent="0.2">
      <c r="A104" s="122"/>
      <c r="B104" s="123"/>
      <c r="C104" s="304" t="s">
        <v>141</v>
      </c>
      <c r="D104" s="304" t="s">
        <v>243</v>
      </c>
      <c r="E104" s="305" t="s">
        <v>931</v>
      </c>
      <c r="F104" s="306" t="s">
        <v>932</v>
      </c>
      <c r="G104" s="307" t="s">
        <v>933</v>
      </c>
      <c r="H104" s="308">
        <v>31</v>
      </c>
      <c r="I104" s="8"/>
      <c r="J104" s="309">
        <f>ROUND(I104*H104,2)</f>
        <v>0</v>
      </c>
      <c r="K104" s="306" t="s">
        <v>3</v>
      </c>
      <c r="L104" s="310"/>
      <c r="M104" s="311" t="s">
        <v>3</v>
      </c>
      <c r="N104" s="312" t="s">
        <v>48</v>
      </c>
      <c r="O104" s="165"/>
      <c r="P104" s="279">
        <f>O104*H104</f>
        <v>0</v>
      </c>
      <c r="Q104" s="279">
        <v>0</v>
      </c>
      <c r="R104" s="279">
        <f>Q104*H104</f>
        <v>0</v>
      </c>
      <c r="S104" s="279">
        <v>0</v>
      </c>
      <c r="T104" s="280">
        <f>S104*H104</f>
        <v>0</v>
      </c>
      <c r="U104" s="122"/>
      <c r="V104" s="122"/>
      <c r="W104" s="122"/>
      <c r="X104" s="122"/>
      <c r="Y104" s="122"/>
      <c r="Z104" s="122"/>
      <c r="AA104" s="122"/>
      <c r="AB104" s="122"/>
      <c r="AC104" s="122"/>
      <c r="AD104" s="122"/>
      <c r="AE104" s="122"/>
      <c r="AR104" s="281" t="s">
        <v>192</v>
      </c>
      <c r="AT104" s="281" t="s">
        <v>243</v>
      </c>
      <c r="AU104" s="281" t="s">
        <v>141</v>
      </c>
      <c r="AY104" s="105" t="s">
        <v>132</v>
      </c>
      <c r="BE104" s="282">
        <f>IF(N104="základní",J104,0)</f>
        <v>0</v>
      </c>
      <c r="BF104" s="282">
        <f>IF(N104="snížená",J104,0)</f>
        <v>0</v>
      </c>
      <c r="BG104" s="282">
        <f>IF(N104="zákl. přenesená",J104,0)</f>
        <v>0</v>
      </c>
      <c r="BH104" s="282">
        <f>IF(N104="sníž. přenesená",J104,0)</f>
        <v>0</v>
      </c>
      <c r="BI104" s="282">
        <f>IF(N104="nulová",J104,0)</f>
        <v>0</v>
      </c>
      <c r="BJ104" s="105" t="s">
        <v>141</v>
      </c>
      <c r="BK104" s="282">
        <f>ROUND(I104*H104,2)</f>
        <v>0</v>
      </c>
      <c r="BL104" s="105" t="s">
        <v>140</v>
      </c>
      <c r="BM104" s="281" t="s">
        <v>934</v>
      </c>
    </row>
    <row r="105" spans="1:65" s="258" customFormat="1" ht="22.9" customHeight="1" x14ac:dyDescent="0.2">
      <c r="B105" s="259"/>
      <c r="D105" s="260" t="s">
        <v>75</v>
      </c>
      <c r="E105" s="269" t="s">
        <v>935</v>
      </c>
      <c r="F105" s="269" t="s">
        <v>936</v>
      </c>
      <c r="J105" s="270">
        <f>BK105</f>
        <v>0</v>
      </c>
      <c r="L105" s="259"/>
      <c r="M105" s="263"/>
      <c r="N105" s="264"/>
      <c r="O105" s="264"/>
      <c r="P105" s="265">
        <f>P106</f>
        <v>0</v>
      </c>
      <c r="Q105" s="264"/>
      <c r="R105" s="265">
        <f>R106</f>
        <v>0</v>
      </c>
      <c r="S105" s="264"/>
      <c r="T105" s="266">
        <f>T106</f>
        <v>0</v>
      </c>
      <c r="AR105" s="260" t="s">
        <v>84</v>
      </c>
      <c r="AT105" s="267" t="s">
        <v>75</v>
      </c>
      <c r="AU105" s="267" t="s">
        <v>84</v>
      </c>
      <c r="AY105" s="260" t="s">
        <v>132</v>
      </c>
      <c r="BK105" s="268">
        <f>BK106</f>
        <v>0</v>
      </c>
    </row>
    <row r="106" spans="1:65" s="128" customFormat="1" ht="16.5" customHeight="1" x14ac:dyDescent="0.2">
      <c r="A106" s="122"/>
      <c r="B106" s="123"/>
      <c r="C106" s="304" t="s">
        <v>156</v>
      </c>
      <c r="D106" s="304" t="s">
        <v>243</v>
      </c>
      <c r="E106" s="305" t="s">
        <v>937</v>
      </c>
      <c r="F106" s="306" t="s">
        <v>938</v>
      </c>
      <c r="G106" s="307" t="s">
        <v>178</v>
      </c>
      <c r="H106" s="308">
        <v>20</v>
      </c>
      <c r="I106" s="8"/>
      <c r="J106" s="309">
        <f>ROUND(I106*H106,2)</f>
        <v>0</v>
      </c>
      <c r="K106" s="306" t="s">
        <v>3</v>
      </c>
      <c r="L106" s="310"/>
      <c r="M106" s="311" t="s">
        <v>3</v>
      </c>
      <c r="N106" s="312" t="s">
        <v>48</v>
      </c>
      <c r="O106" s="165"/>
      <c r="P106" s="279">
        <f>O106*H106</f>
        <v>0</v>
      </c>
      <c r="Q106" s="279">
        <v>0</v>
      </c>
      <c r="R106" s="279">
        <f>Q106*H106</f>
        <v>0</v>
      </c>
      <c r="S106" s="279">
        <v>0</v>
      </c>
      <c r="T106" s="280">
        <f>S106*H106</f>
        <v>0</v>
      </c>
      <c r="U106" s="122"/>
      <c r="V106" s="122"/>
      <c r="W106" s="122"/>
      <c r="X106" s="122"/>
      <c r="Y106" s="122"/>
      <c r="Z106" s="122"/>
      <c r="AA106" s="122"/>
      <c r="AB106" s="122"/>
      <c r="AC106" s="122"/>
      <c r="AD106" s="122"/>
      <c r="AE106" s="122"/>
      <c r="AR106" s="281" t="s">
        <v>192</v>
      </c>
      <c r="AT106" s="281" t="s">
        <v>243</v>
      </c>
      <c r="AU106" s="281" t="s">
        <v>141</v>
      </c>
      <c r="AY106" s="105" t="s">
        <v>132</v>
      </c>
      <c r="BE106" s="282">
        <f>IF(N106="základní",J106,0)</f>
        <v>0</v>
      </c>
      <c r="BF106" s="282">
        <f>IF(N106="snížená",J106,0)</f>
        <v>0</v>
      </c>
      <c r="BG106" s="282">
        <f>IF(N106="zákl. přenesená",J106,0)</f>
        <v>0</v>
      </c>
      <c r="BH106" s="282">
        <f>IF(N106="sníž. přenesená",J106,0)</f>
        <v>0</v>
      </c>
      <c r="BI106" s="282">
        <f>IF(N106="nulová",J106,0)</f>
        <v>0</v>
      </c>
      <c r="BJ106" s="105" t="s">
        <v>141</v>
      </c>
      <c r="BK106" s="282">
        <f>ROUND(I106*H106,2)</f>
        <v>0</v>
      </c>
      <c r="BL106" s="105" t="s">
        <v>140</v>
      </c>
      <c r="BM106" s="281" t="s">
        <v>939</v>
      </c>
    </row>
    <row r="107" spans="1:65" s="258" customFormat="1" ht="22.9" customHeight="1" x14ac:dyDescent="0.2">
      <c r="B107" s="259"/>
      <c r="D107" s="260" t="s">
        <v>75</v>
      </c>
      <c r="E107" s="269" t="s">
        <v>940</v>
      </c>
      <c r="F107" s="269" t="s">
        <v>941</v>
      </c>
      <c r="J107" s="270">
        <f>BK107</f>
        <v>0</v>
      </c>
      <c r="L107" s="259"/>
      <c r="M107" s="263"/>
      <c r="N107" s="264"/>
      <c r="O107" s="264"/>
      <c r="P107" s="265">
        <f>SUM(P108:P110)</f>
        <v>0</v>
      </c>
      <c r="Q107" s="264"/>
      <c r="R107" s="265">
        <f>SUM(R108:R110)</f>
        <v>0</v>
      </c>
      <c r="S107" s="264"/>
      <c r="T107" s="266">
        <f>SUM(T108:T110)</f>
        <v>0</v>
      </c>
      <c r="AR107" s="260" t="s">
        <v>84</v>
      </c>
      <c r="AT107" s="267" t="s">
        <v>75</v>
      </c>
      <c r="AU107" s="267" t="s">
        <v>84</v>
      </c>
      <c r="AY107" s="260" t="s">
        <v>132</v>
      </c>
      <c r="BK107" s="268">
        <f>SUM(BK108:BK110)</f>
        <v>0</v>
      </c>
    </row>
    <row r="108" spans="1:65" s="128" customFormat="1" ht="16.5" customHeight="1" x14ac:dyDescent="0.2">
      <c r="A108" s="122"/>
      <c r="B108" s="123"/>
      <c r="C108" s="304" t="s">
        <v>140</v>
      </c>
      <c r="D108" s="304" t="s">
        <v>243</v>
      </c>
      <c r="E108" s="305" t="s">
        <v>942</v>
      </c>
      <c r="F108" s="306" t="s">
        <v>943</v>
      </c>
      <c r="G108" s="307" t="s">
        <v>929</v>
      </c>
      <c r="H108" s="308">
        <v>1</v>
      </c>
      <c r="I108" s="8"/>
      <c r="J108" s="309">
        <f>ROUND(I108*H108,2)</f>
        <v>0</v>
      </c>
      <c r="K108" s="306" t="s">
        <v>3</v>
      </c>
      <c r="L108" s="310"/>
      <c r="M108" s="311" t="s">
        <v>3</v>
      </c>
      <c r="N108" s="312" t="s">
        <v>48</v>
      </c>
      <c r="O108" s="165"/>
      <c r="P108" s="279">
        <f>O108*H108</f>
        <v>0</v>
      </c>
      <c r="Q108" s="279">
        <v>0</v>
      </c>
      <c r="R108" s="279">
        <f>Q108*H108</f>
        <v>0</v>
      </c>
      <c r="S108" s="279">
        <v>0</v>
      </c>
      <c r="T108" s="280">
        <f>S108*H108</f>
        <v>0</v>
      </c>
      <c r="U108" s="122"/>
      <c r="V108" s="122"/>
      <c r="W108" s="122"/>
      <c r="X108" s="122"/>
      <c r="Y108" s="122"/>
      <c r="Z108" s="122"/>
      <c r="AA108" s="122"/>
      <c r="AB108" s="122"/>
      <c r="AC108" s="122"/>
      <c r="AD108" s="122"/>
      <c r="AE108" s="122"/>
      <c r="AR108" s="281" t="s">
        <v>192</v>
      </c>
      <c r="AT108" s="281" t="s">
        <v>243</v>
      </c>
      <c r="AU108" s="281" t="s">
        <v>141</v>
      </c>
      <c r="AY108" s="105" t="s">
        <v>132</v>
      </c>
      <c r="BE108" s="282">
        <f>IF(N108="základní",J108,0)</f>
        <v>0</v>
      </c>
      <c r="BF108" s="282">
        <f>IF(N108="snížená",J108,0)</f>
        <v>0</v>
      </c>
      <c r="BG108" s="282">
        <f>IF(N108="zákl. přenesená",J108,0)</f>
        <v>0</v>
      </c>
      <c r="BH108" s="282">
        <f>IF(N108="sníž. přenesená",J108,0)</f>
        <v>0</v>
      </c>
      <c r="BI108" s="282">
        <f>IF(N108="nulová",J108,0)</f>
        <v>0</v>
      </c>
      <c r="BJ108" s="105" t="s">
        <v>141</v>
      </c>
      <c r="BK108" s="282">
        <f>ROUND(I108*H108,2)</f>
        <v>0</v>
      </c>
      <c r="BL108" s="105" t="s">
        <v>140</v>
      </c>
      <c r="BM108" s="281" t="s">
        <v>944</v>
      </c>
    </row>
    <row r="109" spans="1:65" s="128" customFormat="1" ht="16.5" customHeight="1" x14ac:dyDescent="0.2">
      <c r="A109" s="122"/>
      <c r="B109" s="123"/>
      <c r="C109" s="304" t="s">
        <v>169</v>
      </c>
      <c r="D109" s="304" t="s">
        <v>243</v>
      </c>
      <c r="E109" s="305" t="s">
        <v>945</v>
      </c>
      <c r="F109" s="306" t="s">
        <v>946</v>
      </c>
      <c r="G109" s="307" t="s">
        <v>929</v>
      </c>
      <c r="H109" s="308">
        <v>1</v>
      </c>
      <c r="I109" s="8"/>
      <c r="J109" s="309">
        <f>ROUND(I109*H109,2)</f>
        <v>0</v>
      </c>
      <c r="K109" s="306" t="s">
        <v>3</v>
      </c>
      <c r="L109" s="310"/>
      <c r="M109" s="311" t="s">
        <v>3</v>
      </c>
      <c r="N109" s="312" t="s">
        <v>48</v>
      </c>
      <c r="O109" s="165"/>
      <c r="P109" s="279">
        <f>O109*H109</f>
        <v>0</v>
      </c>
      <c r="Q109" s="279">
        <v>0</v>
      </c>
      <c r="R109" s="279">
        <f>Q109*H109</f>
        <v>0</v>
      </c>
      <c r="S109" s="279">
        <v>0</v>
      </c>
      <c r="T109" s="280">
        <f>S109*H109</f>
        <v>0</v>
      </c>
      <c r="U109" s="122"/>
      <c r="V109" s="122"/>
      <c r="W109" s="122"/>
      <c r="X109" s="122"/>
      <c r="Y109" s="122"/>
      <c r="Z109" s="122"/>
      <c r="AA109" s="122"/>
      <c r="AB109" s="122"/>
      <c r="AC109" s="122"/>
      <c r="AD109" s="122"/>
      <c r="AE109" s="122"/>
      <c r="AR109" s="281" t="s">
        <v>192</v>
      </c>
      <c r="AT109" s="281" t="s">
        <v>243</v>
      </c>
      <c r="AU109" s="281" t="s">
        <v>141</v>
      </c>
      <c r="AY109" s="105" t="s">
        <v>132</v>
      </c>
      <c r="BE109" s="282">
        <f>IF(N109="základní",J109,0)</f>
        <v>0</v>
      </c>
      <c r="BF109" s="282">
        <f>IF(N109="snížená",J109,0)</f>
        <v>0</v>
      </c>
      <c r="BG109" s="282">
        <f>IF(N109="zákl. přenesená",J109,0)</f>
        <v>0</v>
      </c>
      <c r="BH109" s="282">
        <f>IF(N109="sníž. přenesená",J109,0)</f>
        <v>0</v>
      </c>
      <c r="BI109" s="282">
        <f>IF(N109="nulová",J109,0)</f>
        <v>0</v>
      </c>
      <c r="BJ109" s="105" t="s">
        <v>141</v>
      </c>
      <c r="BK109" s="282">
        <f>ROUND(I109*H109,2)</f>
        <v>0</v>
      </c>
      <c r="BL109" s="105" t="s">
        <v>140</v>
      </c>
      <c r="BM109" s="281" t="s">
        <v>947</v>
      </c>
    </row>
    <row r="110" spans="1:65" s="128" customFormat="1" ht="16.5" customHeight="1" x14ac:dyDescent="0.2">
      <c r="A110" s="122"/>
      <c r="B110" s="123"/>
      <c r="C110" s="304" t="s">
        <v>133</v>
      </c>
      <c r="D110" s="304" t="s">
        <v>243</v>
      </c>
      <c r="E110" s="305" t="s">
        <v>948</v>
      </c>
      <c r="F110" s="306" t="s">
        <v>949</v>
      </c>
      <c r="G110" s="307" t="s">
        <v>929</v>
      </c>
      <c r="H110" s="308">
        <v>1</v>
      </c>
      <c r="I110" s="8"/>
      <c r="J110" s="309">
        <f>ROUND(I110*H110,2)</f>
        <v>0</v>
      </c>
      <c r="K110" s="306" t="s">
        <v>3</v>
      </c>
      <c r="L110" s="310"/>
      <c r="M110" s="311" t="s">
        <v>3</v>
      </c>
      <c r="N110" s="312" t="s">
        <v>48</v>
      </c>
      <c r="O110" s="165"/>
      <c r="P110" s="279">
        <f>O110*H110</f>
        <v>0</v>
      </c>
      <c r="Q110" s="279">
        <v>0</v>
      </c>
      <c r="R110" s="279">
        <f>Q110*H110</f>
        <v>0</v>
      </c>
      <c r="S110" s="279">
        <v>0</v>
      </c>
      <c r="T110" s="280">
        <f>S110*H110</f>
        <v>0</v>
      </c>
      <c r="U110" s="122"/>
      <c r="V110" s="122"/>
      <c r="W110" s="122"/>
      <c r="X110" s="122"/>
      <c r="Y110" s="122"/>
      <c r="Z110" s="122"/>
      <c r="AA110" s="122"/>
      <c r="AB110" s="122"/>
      <c r="AC110" s="122"/>
      <c r="AD110" s="122"/>
      <c r="AE110" s="122"/>
      <c r="AR110" s="281" t="s">
        <v>192</v>
      </c>
      <c r="AT110" s="281" t="s">
        <v>243</v>
      </c>
      <c r="AU110" s="281" t="s">
        <v>141</v>
      </c>
      <c r="AY110" s="105" t="s">
        <v>132</v>
      </c>
      <c r="BE110" s="282">
        <f>IF(N110="základní",J110,0)</f>
        <v>0</v>
      </c>
      <c r="BF110" s="282">
        <f>IF(N110="snížená",J110,0)</f>
        <v>0</v>
      </c>
      <c r="BG110" s="282">
        <f>IF(N110="zákl. přenesená",J110,0)</f>
        <v>0</v>
      </c>
      <c r="BH110" s="282">
        <f>IF(N110="sníž. přenesená",J110,0)</f>
        <v>0</v>
      </c>
      <c r="BI110" s="282">
        <f>IF(N110="nulová",J110,0)</f>
        <v>0</v>
      </c>
      <c r="BJ110" s="105" t="s">
        <v>141</v>
      </c>
      <c r="BK110" s="282">
        <f>ROUND(I110*H110,2)</f>
        <v>0</v>
      </c>
      <c r="BL110" s="105" t="s">
        <v>140</v>
      </c>
      <c r="BM110" s="281" t="s">
        <v>950</v>
      </c>
    </row>
    <row r="111" spans="1:65" s="258" customFormat="1" ht="22.9" customHeight="1" x14ac:dyDescent="0.2">
      <c r="B111" s="259"/>
      <c r="D111" s="260" t="s">
        <v>75</v>
      </c>
      <c r="E111" s="269" t="s">
        <v>951</v>
      </c>
      <c r="F111" s="269" t="s">
        <v>952</v>
      </c>
      <c r="J111" s="270">
        <f>BK111</f>
        <v>0</v>
      </c>
      <c r="L111" s="259"/>
      <c r="M111" s="263"/>
      <c r="N111" s="264"/>
      <c r="O111" s="264"/>
      <c r="P111" s="265">
        <f>SUM(P112:P114)</f>
        <v>0</v>
      </c>
      <c r="Q111" s="264"/>
      <c r="R111" s="265">
        <f>SUM(R112:R114)</f>
        <v>0</v>
      </c>
      <c r="S111" s="264"/>
      <c r="T111" s="266">
        <f>SUM(T112:T114)</f>
        <v>0</v>
      </c>
      <c r="AR111" s="260" t="s">
        <v>84</v>
      </c>
      <c r="AT111" s="267" t="s">
        <v>75</v>
      </c>
      <c r="AU111" s="267" t="s">
        <v>84</v>
      </c>
      <c r="AY111" s="260" t="s">
        <v>132</v>
      </c>
      <c r="BK111" s="268">
        <f>SUM(BK112:BK114)</f>
        <v>0</v>
      </c>
    </row>
    <row r="112" spans="1:65" s="128" customFormat="1" ht="16.5" customHeight="1" x14ac:dyDescent="0.2">
      <c r="A112" s="122"/>
      <c r="B112" s="123"/>
      <c r="C112" s="304" t="s">
        <v>185</v>
      </c>
      <c r="D112" s="304" t="s">
        <v>243</v>
      </c>
      <c r="E112" s="305" t="s">
        <v>953</v>
      </c>
      <c r="F112" s="306" t="s">
        <v>954</v>
      </c>
      <c r="G112" s="307" t="s">
        <v>929</v>
      </c>
      <c r="H112" s="308">
        <v>5</v>
      </c>
      <c r="I112" s="8"/>
      <c r="J112" s="309">
        <f>ROUND(I112*H112,2)</f>
        <v>0</v>
      </c>
      <c r="K112" s="306" t="s">
        <v>3</v>
      </c>
      <c r="L112" s="310"/>
      <c r="M112" s="311" t="s">
        <v>3</v>
      </c>
      <c r="N112" s="312" t="s">
        <v>48</v>
      </c>
      <c r="O112" s="165"/>
      <c r="P112" s="279">
        <f>O112*H112</f>
        <v>0</v>
      </c>
      <c r="Q112" s="279">
        <v>0</v>
      </c>
      <c r="R112" s="279">
        <f>Q112*H112</f>
        <v>0</v>
      </c>
      <c r="S112" s="279">
        <v>0</v>
      </c>
      <c r="T112" s="280">
        <f>S112*H112</f>
        <v>0</v>
      </c>
      <c r="U112" s="122"/>
      <c r="V112" s="122"/>
      <c r="W112" s="122"/>
      <c r="X112" s="122"/>
      <c r="Y112" s="122"/>
      <c r="Z112" s="122"/>
      <c r="AA112" s="122"/>
      <c r="AB112" s="122"/>
      <c r="AC112" s="122"/>
      <c r="AD112" s="122"/>
      <c r="AE112" s="122"/>
      <c r="AR112" s="281" t="s">
        <v>192</v>
      </c>
      <c r="AT112" s="281" t="s">
        <v>243</v>
      </c>
      <c r="AU112" s="281" t="s">
        <v>141</v>
      </c>
      <c r="AY112" s="105" t="s">
        <v>132</v>
      </c>
      <c r="BE112" s="282">
        <f>IF(N112="základní",J112,0)</f>
        <v>0</v>
      </c>
      <c r="BF112" s="282">
        <f>IF(N112="snížená",J112,0)</f>
        <v>0</v>
      </c>
      <c r="BG112" s="282">
        <f>IF(N112="zákl. přenesená",J112,0)</f>
        <v>0</v>
      </c>
      <c r="BH112" s="282">
        <f>IF(N112="sníž. přenesená",J112,0)</f>
        <v>0</v>
      </c>
      <c r="BI112" s="282">
        <f>IF(N112="nulová",J112,0)</f>
        <v>0</v>
      </c>
      <c r="BJ112" s="105" t="s">
        <v>141</v>
      </c>
      <c r="BK112" s="282">
        <f>ROUND(I112*H112,2)</f>
        <v>0</v>
      </c>
      <c r="BL112" s="105" t="s">
        <v>140</v>
      </c>
      <c r="BM112" s="281" t="s">
        <v>955</v>
      </c>
    </row>
    <row r="113" spans="1:65" s="128" customFormat="1" ht="16.5" customHeight="1" x14ac:dyDescent="0.2">
      <c r="A113" s="122"/>
      <c r="B113" s="123"/>
      <c r="C113" s="304" t="s">
        <v>192</v>
      </c>
      <c r="D113" s="304" t="s">
        <v>243</v>
      </c>
      <c r="E113" s="305" t="s">
        <v>956</v>
      </c>
      <c r="F113" s="306" t="s">
        <v>957</v>
      </c>
      <c r="G113" s="307" t="s">
        <v>929</v>
      </c>
      <c r="H113" s="308">
        <v>1</v>
      </c>
      <c r="I113" s="8"/>
      <c r="J113" s="309">
        <f>ROUND(I113*H113,2)</f>
        <v>0</v>
      </c>
      <c r="K113" s="306" t="s">
        <v>3</v>
      </c>
      <c r="L113" s="310"/>
      <c r="M113" s="311" t="s">
        <v>3</v>
      </c>
      <c r="N113" s="312" t="s">
        <v>48</v>
      </c>
      <c r="O113" s="165"/>
      <c r="P113" s="279">
        <f>O113*H113</f>
        <v>0</v>
      </c>
      <c r="Q113" s="279">
        <v>0</v>
      </c>
      <c r="R113" s="279">
        <f>Q113*H113</f>
        <v>0</v>
      </c>
      <c r="S113" s="279">
        <v>0</v>
      </c>
      <c r="T113" s="280">
        <f>S113*H113</f>
        <v>0</v>
      </c>
      <c r="U113" s="122"/>
      <c r="V113" s="122"/>
      <c r="W113" s="122"/>
      <c r="X113" s="122"/>
      <c r="Y113" s="122"/>
      <c r="Z113" s="122"/>
      <c r="AA113" s="122"/>
      <c r="AB113" s="122"/>
      <c r="AC113" s="122"/>
      <c r="AD113" s="122"/>
      <c r="AE113" s="122"/>
      <c r="AR113" s="281" t="s">
        <v>192</v>
      </c>
      <c r="AT113" s="281" t="s">
        <v>243</v>
      </c>
      <c r="AU113" s="281" t="s">
        <v>141</v>
      </c>
      <c r="AY113" s="105" t="s">
        <v>132</v>
      </c>
      <c r="BE113" s="282">
        <f>IF(N113="základní",J113,0)</f>
        <v>0</v>
      </c>
      <c r="BF113" s="282">
        <f>IF(N113="snížená",J113,0)</f>
        <v>0</v>
      </c>
      <c r="BG113" s="282">
        <f>IF(N113="zákl. přenesená",J113,0)</f>
        <v>0</v>
      </c>
      <c r="BH113" s="282">
        <f>IF(N113="sníž. přenesená",J113,0)</f>
        <v>0</v>
      </c>
      <c r="BI113" s="282">
        <f>IF(N113="nulová",J113,0)</f>
        <v>0</v>
      </c>
      <c r="BJ113" s="105" t="s">
        <v>141</v>
      </c>
      <c r="BK113" s="282">
        <f>ROUND(I113*H113,2)</f>
        <v>0</v>
      </c>
      <c r="BL113" s="105" t="s">
        <v>140</v>
      </c>
      <c r="BM113" s="281" t="s">
        <v>958</v>
      </c>
    </row>
    <row r="114" spans="1:65" s="128" customFormat="1" ht="16.5" customHeight="1" x14ac:dyDescent="0.2">
      <c r="A114" s="122"/>
      <c r="B114" s="123"/>
      <c r="C114" s="304" t="s">
        <v>183</v>
      </c>
      <c r="D114" s="304" t="s">
        <v>243</v>
      </c>
      <c r="E114" s="305" t="s">
        <v>959</v>
      </c>
      <c r="F114" s="306" t="s">
        <v>960</v>
      </c>
      <c r="G114" s="307" t="s">
        <v>929</v>
      </c>
      <c r="H114" s="308">
        <v>1</v>
      </c>
      <c r="I114" s="8"/>
      <c r="J114" s="309">
        <f>ROUND(I114*H114,2)</f>
        <v>0</v>
      </c>
      <c r="K114" s="306" t="s">
        <v>3</v>
      </c>
      <c r="L114" s="310"/>
      <c r="M114" s="311" t="s">
        <v>3</v>
      </c>
      <c r="N114" s="312" t="s">
        <v>48</v>
      </c>
      <c r="O114" s="165"/>
      <c r="P114" s="279">
        <f>O114*H114</f>
        <v>0</v>
      </c>
      <c r="Q114" s="279">
        <v>0</v>
      </c>
      <c r="R114" s="279">
        <f>Q114*H114</f>
        <v>0</v>
      </c>
      <c r="S114" s="279">
        <v>0</v>
      </c>
      <c r="T114" s="280">
        <f>S114*H114</f>
        <v>0</v>
      </c>
      <c r="U114" s="122"/>
      <c r="V114" s="122"/>
      <c r="W114" s="122"/>
      <c r="X114" s="122"/>
      <c r="Y114" s="122"/>
      <c r="Z114" s="122"/>
      <c r="AA114" s="122"/>
      <c r="AB114" s="122"/>
      <c r="AC114" s="122"/>
      <c r="AD114" s="122"/>
      <c r="AE114" s="122"/>
      <c r="AR114" s="281" t="s">
        <v>192</v>
      </c>
      <c r="AT114" s="281" t="s">
        <v>243</v>
      </c>
      <c r="AU114" s="281" t="s">
        <v>141</v>
      </c>
      <c r="AY114" s="105" t="s">
        <v>132</v>
      </c>
      <c r="BE114" s="282">
        <f>IF(N114="základní",J114,0)</f>
        <v>0</v>
      </c>
      <c r="BF114" s="282">
        <f>IF(N114="snížená",J114,0)</f>
        <v>0</v>
      </c>
      <c r="BG114" s="282">
        <f>IF(N114="zákl. přenesená",J114,0)</f>
        <v>0</v>
      </c>
      <c r="BH114" s="282">
        <f>IF(N114="sníž. přenesená",J114,0)</f>
        <v>0</v>
      </c>
      <c r="BI114" s="282">
        <f>IF(N114="nulová",J114,0)</f>
        <v>0</v>
      </c>
      <c r="BJ114" s="105" t="s">
        <v>141</v>
      </c>
      <c r="BK114" s="282">
        <f>ROUND(I114*H114,2)</f>
        <v>0</v>
      </c>
      <c r="BL114" s="105" t="s">
        <v>140</v>
      </c>
      <c r="BM114" s="281" t="s">
        <v>961</v>
      </c>
    </row>
    <row r="115" spans="1:65" s="258" customFormat="1" ht="22.9" customHeight="1" x14ac:dyDescent="0.2">
      <c r="B115" s="259"/>
      <c r="D115" s="260" t="s">
        <v>75</v>
      </c>
      <c r="E115" s="269" t="s">
        <v>962</v>
      </c>
      <c r="F115" s="269" t="s">
        <v>963</v>
      </c>
      <c r="J115" s="270">
        <f>BK115</f>
        <v>0</v>
      </c>
      <c r="L115" s="259"/>
      <c r="M115" s="263"/>
      <c r="N115" s="264"/>
      <c r="O115" s="264"/>
      <c r="P115" s="265">
        <f>SUM(P116:P117)</f>
        <v>0</v>
      </c>
      <c r="Q115" s="264"/>
      <c r="R115" s="265">
        <f>SUM(R116:R117)</f>
        <v>0</v>
      </c>
      <c r="S115" s="264"/>
      <c r="T115" s="266">
        <f>SUM(T116:T117)</f>
        <v>0</v>
      </c>
      <c r="AR115" s="260" t="s">
        <v>84</v>
      </c>
      <c r="AT115" s="267" t="s">
        <v>75</v>
      </c>
      <c r="AU115" s="267" t="s">
        <v>84</v>
      </c>
      <c r="AY115" s="260" t="s">
        <v>132</v>
      </c>
      <c r="BK115" s="268">
        <f>SUM(BK116:BK117)</f>
        <v>0</v>
      </c>
    </row>
    <row r="116" spans="1:65" s="128" customFormat="1" ht="16.5" customHeight="1" x14ac:dyDescent="0.2">
      <c r="A116" s="122"/>
      <c r="B116" s="123"/>
      <c r="C116" s="304" t="s">
        <v>206</v>
      </c>
      <c r="D116" s="304" t="s">
        <v>243</v>
      </c>
      <c r="E116" s="305" t="s">
        <v>964</v>
      </c>
      <c r="F116" s="306" t="s">
        <v>965</v>
      </c>
      <c r="G116" s="307" t="s">
        <v>929</v>
      </c>
      <c r="H116" s="308">
        <v>2</v>
      </c>
      <c r="I116" s="8"/>
      <c r="J116" s="309">
        <f>ROUND(I116*H116,2)</f>
        <v>0</v>
      </c>
      <c r="K116" s="306" t="s">
        <v>3</v>
      </c>
      <c r="L116" s="310"/>
      <c r="M116" s="311" t="s">
        <v>3</v>
      </c>
      <c r="N116" s="312" t="s">
        <v>48</v>
      </c>
      <c r="O116" s="165"/>
      <c r="P116" s="279">
        <f>O116*H116</f>
        <v>0</v>
      </c>
      <c r="Q116" s="279">
        <v>0</v>
      </c>
      <c r="R116" s="279">
        <f>Q116*H116</f>
        <v>0</v>
      </c>
      <c r="S116" s="279">
        <v>0</v>
      </c>
      <c r="T116" s="280">
        <f>S116*H116</f>
        <v>0</v>
      </c>
      <c r="U116" s="122"/>
      <c r="V116" s="122"/>
      <c r="W116" s="122"/>
      <c r="X116" s="122"/>
      <c r="Y116" s="122"/>
      <c r="Z116" s="122"/>
      <c r="AA116" s="122"/>
      <c r="AB116" s="122"/>
      <c r="AC116" s="122"/>
      <c r="AD116" s="122"/>
      <c r="AE116" s="122"/>
      <c r="AR116" s="281" t="s">
        <v>192</v>
      </c>
      <c r="AT116" s="281" t="s">
        <v>243</v>
      </c>
      <c r="AU116" s="281" t="s">
        <v>141</v>
      </c>
      <c r="AY116" s="105" t="s">
        <v>132</v>
      </c>
      <c r="BE116" s="282">
        <f>IF(N116="základní",J116,0)</f>
        <v>0</v>
      </c>
      <c r="BF116" s="282">
        <f>IF(N116="snížená",J116,0)</f>
        <v>0</v>
      </c>
      <c r="BG116" s="282">
        <f>IF(N116="zákl. přenesená",J116,0)</f>
        <v>0</v>
      </c>
      <c r="BH116" s="282">
        <f>IF(N116="sníž. přenesená",J116,0)</f>
        <v>0</v>
      </c>
      <c r="BI116" s="282">
        <f>IF(N116="nulová",J116,0)</f>
        <v>0</v>
      </c>
      <c r="BJ116" s="105" t="s">
        <v>141</v>
      </c>
      <c r="BK116" s="282">
        <f>ROUND(I116*H116,2)</f>
        <v>0</v>
      </c>
      <c r="BL116" s="105" t="s">
        <v>140</v>
      </c>
      <c r="BM116" s="281" t="s">
        <v>966</v>
      </c>
    </row>
    <row r="117" spans="1:65" s="128" customFormat="1" ht="16.5" customHeight="1" x14ac:dyDescent="0.2">
      <c r="A117" s="122"/>
      <c r="B117" s="123"/>
      <c r="C117" s="304" t="s">
        <v>212</v>
      </c>
      <c r="D117" s="304" t="s">
        <v>243</v>
      </c>
      <c r="E117" s="305" t="s">
        <v>967</v>
      </c>
      <c r="F117" s="306" t="s">
        <v>968</v>
      </c>
      <c r="G117" s="307" t="s">
        <v>797</v>
      </c>
      <c r="H117" s="308">
        <v>2</v>
      </c>
      <c r="I117" s="8"/>
      <c r="J117" s="309">
        <f>ROUND(I117*H117,2)</f>
        <v>0</v>
      </c>
      <c r="K117" s="306" t="s">
        <v>3</v>
      </c>
      <c r="L117" s="310"/>
      <c r="M117" s="311" t="s">
        <v>3</v>
      </c>
      <c r="N117" s="312" t="s">
        <v>48</v>
      </c>
      <c r="O117" s="165"/>
      <c r="P117" s="279">
        <f>O117*H117</f>
        <v>0</v>
      </c>
      <c r="Q117" s="279">
        <v>0</v>
      </c>
      <c r="R117" s="279">
        <f>Q117*H117</f>
        <v>0</v>
      </c>
      <c r="S117" s="279">
        <v>0</v>
      </c>
      <c r="T117" s="280">
        <f>S117*H117</f>
        <v>0</v>
      </c>
      <c r="U117" s="122"/>
      <c r="V117" s="122"/>
      <c r="W117" s="122"/>
      <c r="X117" s="122"/>
      <c r="Y117" s="122"/>
      <c r="Z117" s="122"/>
      <c r="AA117" s="122"/>
      <c r="AB117" s="122"/>
      <c r="AC117" s="122"/>
      <c r="AD117" s="122"/>
      <c r="AE117" s="122"/>
      <c r="AR117" s="281" t="s">
        <v>192</v>
      </c>
      <c r="AT117" s="281" t="s">
        <v>243</v>
      </c>
      <c r="AU117" s="281" t="s">
        <v>141</v>
      </c>
      <c r="AY117" s="105" t="s">
        <v>132</v>
      </c>
      <c r="BE117" s="282">
        <f>IF(N117="základní",J117,0)</f>
        <v>0</v>
      </c>
      <c r="BF117" s="282">
        <f>IF(N117="snížená",J117,0)</f>
        <v>0</v>
      </c>
      <c r="BG117" s="282">
        <f>IF(N117="zákl. přenesená",J117,0)</f>
        <v>0</v>
      </c>
      <c r="BH117" s="282">
        <f>IF(N117="sníž. přenesená",J117,0)</f>
        <v>0</v>
      </c>
      <c r="BI117" s="282">
        <f>IF(N117="nulová",J117,0)</f>
        <v>0</v>
      </c>
      <c r="BJ117" s="105" t="s">
        <v>141</v>
      </c>
      <c r="BK117" s="282">
        <f>ROUND(I117*H117,2)</f>
        <v>0</v>
      </c>
      <c r="BL117" s="105" t="s">
        <v>140</v>
      </c>
      <c r="BM117" s="281" t="s">
        <v>969</v>
      </c>
    </row>
    <row r="118" spans="1:65" s="258" customFormat="1" ht="22.9" customHeight="1" x14ac:dyDescent="0.2">
      <c r="B118" s="259"/>
      <c r="D118" s="260" t="s">
        <v>75</v>
      </c>
      <c r="E118" s="269" t="s">
        <v>970</v>
      </c>
      <c r="F118" s="269" t="s">
        <v>971</v>
      </c>
      <c r="J118" s="270">
        <f>BK118</f>
        <v>0</v>
      </c>
      <c r="L118" s="259"/>
      <c r="M118" s="263"/>
      <c r="N118" s="264"/>
      <c r="O118" s="264"/>
      <c r="P118" s="265">
        <f>SUM(P119:P124)</f>
        <v>0</v>
      </c>
      <c r="Q118" s="264"/>
      <c r="R118" s="265">
        <f>SUM(R119:R124)</f>
        <v>0</v>
      </c>
      <c r="S118" s="264"/>
      <c r="T118" s="266">
        <f>SUM(T119:T124)</f>
        <v>0</v>
      </c>
      <c r="AR118" s="260" t="s">
        <v>84</v>
      </c>
      <c r="AT118" s="267" t="s">
        <v>75</v>
      </c>
      <c r="AU118" s="267" t="s">
        <v>84</v>
      </c>
      <c r="AY118" s="260" t="s">
        <v>132</v>
      </c>
      <c r="BK118" s="268">
        <f>SUM(BK119:BK124)</f>
        <v>0</v>
      </c>
    </row>
    <row r="119" spans="1:65" s="128" customFormat="1" ht="16.5" customHeight="1" x14ac:dyDescent="0.2">
      <c r="A119" s="122"/>
      <c r="B119" s="123"/>
      <c r="C119" s="304" t="s">
        <v>217</v>
      </c>
      <c r="D119" s="304" t="s">
        <v>243</v>
      </c>
      <c r="E119" s="305" t="s">
        <v>972</v>
      </c>
      <c r="F119" s="306" t="s">
        <v>973</v>
      </c>
      <c r="G119" s="307" t="s">
        <v>178</v>
      </c>
      <c r="H119" s="308">
        <v>80</v>
      </c>
      <c r="I119" s="8"/>
      <c r="J119" s="309">
        <f t="shared" ref="J119:J124" si="0">ROUND(I119*H119,2)</f>
        <v>0</v>
      </c>
      <c r="K119" s="306" t="s">
        <v>3</v>
      </c>
      <c r="L119" s="310"/>
      <c r="M119" s="311" t="s">
        <v>3</v>
      </c>
      <c r="N119" s="312" t="s">
        <v>48</v>
      </c>
      <c r="O119" s="165"/>
      <c r="P119" s="279">
        <f t="shared" ref="P119:P124" si="1">O119*H119</f>
        <v>0</v>
      </c>
      <c r="Q119" s="279">
        <v>0</v>
      </c>
      <c r="R119" s="279">
        <f t="shared" ref="R119:R124" si="2">Q119*H119</f>
        <v>0</v>
      </c>
      <c r="S119" s="279">
        <v>0</v>
      </c>
      <c r="T119" s="280">
        <f t="shared" ref="T119:T124" si="3">S119*H119</f>
        <v>0</v>
      </c>
      <c r="U119" s="122"/>
      <c r="V119" s="122"/>
      <c r="W119" s="122"/>
      <c r="X119" s="122"/>
      <c r="Y119" s="122"/>
      <c r="Z119" s="122"/>
      <c r="AA119" s="122"/>
      <c r="AB119" s="122"/>
      <c r="AC119" s="122"/>
      <c r="AD119" s="122"/>
      <c r="AE119" s="122"/>
      <c r="AR119" s="281" t="s">
        <v>192</v>
      </c>
      <c r="AT119" s="281" t="s">
        <v>243</v>
      </c>
      <c r="AU119" s="281" t="s">
        <v>141</v>
      </c>
      <c r="AY119" s="105" t="s">
        <v>132</v>
      </c>
      <c r="BE119" s="282">
        <f t="shared" ref="BE119:BE124" si="4">IF(N119="základní",J119,0)</f>
        <v>0</v>
      </c>
      <c r="BF119" s="282">
        <f t="shared" ref="BF119:BF124" si="5">IF(N119="snížená",J119,0)</f>
        <v>0</v>
      </c>
      <c r="BG119" s="282">
        <f t="shared" ref="BG119:BG124" si="6">IF(N119="zákl. přenesená",J119,0)</f>
        <v>0</v>
      </c>
      <c r="BH119" s="282">
        <f t="shared" ref="BH119:BH124" si="7">IF(N119="sníž. přenesená",J119,0)</f>
        <v>0</v>
      </c>
      <c r="BI119" s="282">
        <f t="shared" ref="BI119:BI124" si="8">IF(N119="nulová",J119,0)</f>
        <v>0</v>
      </c>
      <c r="BJ119" s="105" t="s">
        <v>141</v>
      </c>
      <c r="BK119" s="282">
        <f t="shared" ref="BK119:BK124" si="9">ROUND(I119*H119,2)</f>
        <v>0</v>
      </c>
      <c r="BL119" s="105" t="s">
        <v>140</v>
      </c>
      <c r="BM119" s="281" t="s">
        <v>974</v>
      </c>
    </row>
    <row r="120" spans="1:65" s="128" customFormat="1" ht="16.5" customHeight="1" x14ac:dyDescent="0.2">
      <c r="A120" s="122"/>
      <c r="B120" s="123"/>
      <c r="C120" s="304" t="s">
        <v>223</v>
      </c>
      <c r="D120" s="304" t="s">
        <v>243</v>
      </c>
      <c r="E120" s="305" t="s">
        <v>975</v>
      </c>
      <c r="F120" s="306" t="s">
        <v>976</v>
      </c>
      <c r="G120" s="307" t="s">
        <v>178</v>
      </c>
      <c r="H120" s="308">
        <v>150</v>
      </c>
      <c r="I120" s="8"/>
      <c r="J120" s="309">
        <f t="shared" si="0"/>
        <v>0</v>
      </c>
      <c r="K120" s="306" t="s">
        <v>3</v>
      </c>
      <c r="L120" s="310"/>
      <c r="M120" s="311" t="s">
        <v>3</v>
      </c>
      <c r="N120" s="312" t="s">
        <v>48</v>
      </c>
      <c r="O120" s="165"/>
      <c r="P120" s="279">
        <f t="shared" si="1"/>
        <v>0</v>
      </c>
      <c r="Q120" s="279">
        <v>0</v>
      </c>
      <c r="R120" s="279">
        <f t="shared" si="2"/>
        <v>0</v>
      </c>
      <c r="S120" s="279">
        <v>0</v>
      </c>
      <c r="T120" s="280">
        <f t="shared" si="3"/>
        <v>0</v>
      </c>
      <c r="U120" s="122"/>
      <c r="V120" s="122"/>
      <c r="W120" s="122"/>
      <c r="X120" s="122"/>
      <c r="Y120" s="122"/>
      <c r="Z120" s="122"/>
      <c r="AA120" s="122"/>
      <c r="AB120" s="122"/>
      <c r="AC120" s="122"/>
      <c r="AD120" s="122"/>
      <c r="AE120" s="122"/>
      <c r="AR120" s="281" t="s">
        <v>192</v>
      </c>
      <c r="AT120" s="281" t="s">
        <v>243</v>
      </c>
      <c r="AU120" s="281" t="s">
        <v>141</v>
      </c>
      <c r="AY120" s="105" t="s">
        <v>132</v>
      </c>
      <c r="BE120" s="282">
        <f t="shared" si="4"/>
        <v>0</v>
      </c>
      <c r="BF120" s="282">
        <f t="shared" si="5"/>
        <v>0</v>
      </c>
      <c r="BG120" s="282">
        <f t="shared" si="6"/>
        <v>0</v>
      </c>
      <c r="BH120" s="282">
        <f t="shared" si="7"/>
        <v>0</v>
      </c>
      <c r="BI120" s="282">
        <f t="shared" si="8"/>
        <v>0</v>
      </c>
      <c r="BJ120" s="105" t="s">
        <v>141</v>
      </c>
      <c r="BK120" s="282">
        <f t="shared" si="9"/>
        <v>0</v>
      </c>
      <c r="BL120" s="105" t="s">
        <v>140</v>
      </c>
      <c r="BM120" s="281" t="s">
        <v>977</v>
      </c>
    </row>
    <row r="121" spans="1:65" s="128" customFormat="1" ht="16.5" customHeight="1" x14ac:dyDescent="0.2">
      <c r="A121" s="122"/>
      <c r="B121" s="123"/>
      <c r="C121" s="304" t="s">
        <v>230</v>
      </c>
      <c r="D121" s="304" t="s">
        <v>243</v>
      </c>
      <c r="E121" s="305" t="s">
        <v>978</v>
      </c>
      <c r="F121" s="306" t="s">
        <v>979</v>
      </c>
      <c r="G121" s="307" t="s">
        <v>178</v>
      </c>
      <c r="H121" s="308">
        <v>20</v>
      </c>
      <c r="I121" s="8"/>
      <c r="J121" s="309">
        <f t="shared" si="0"/>
        <v>0</v>
      </c>
      <c r="K121" s="306" t="s">
        <v>3</v>
      </c>
      <c r="L121" s="310"/>
      <c r="M121" s="311" t="s">
        <v>3</v>
      </c>
      <c r="N121" s="312" t="s">
        <v>48</v>
      </c>
      <c r="O121" s="165"/>
      <c r="P121" s="279">
        <f t="shared" si="1"/>
        <v>0</v>
      </c>
      <c r="Q121" s="279">
        <v>0</v>
      </c>
      <c r="R121" s="279">
        <f t="shared" si="2"/>
        <v>0</v>
      </c>
      <c r="S121" s="279">
        <v>0</v>
      </c>
      <c r="T121" s="280">
        <f t="shared" si="3"/>
        <v>0</v>
      </c>
      <c r="U121" s="122"/>
      <c r="V121" s="122"/>
      <c r="W121" s="122"/>
      <c r="X121" s="122"/>
      <c r="Y121" s="122"/>
      <c r="Z121" s="122"/>
      <c r="AA121" s="122"/>
      <c r="AB121" s="122"/>
      <c r="AC121" s="122"/>
      <c r="AD121" s="122"/>
      <c r="AE121" s="122"/>
      <c r="AR121" s="281" t="s">
        <v>192</v>
      </c>
      <c r="AT121" s="281" t="s">
        <v>243</v>
      </c>
      <c r="AU121" s="281" t="s">
        <v>141</v>
      </c>
      <c r="AY121" s="105" t="s">
        <v>132</v>
      </c>
      <c r="BE121" s="282">
        <f t="shared" si="4"/>
        <v>0</v>
      </c>
      <c r="BF121" s="282">
        <f t="shared" si="5"/>
        <v>0</v>
      </c>
      <c r="BG121" s="282">
        <f t="shared" si="6"/>
        <v>0</v>
      </c>
      <c r="BH121" s="282">
        <f t="shared" si="7"/>
        <v>0</v>
      </c>
      <c r="BI121" s="282">
        <f t="shared" si="8"/>
        <v>0</v>
      </c>
      <c r="BJ121" s="105" t="s">
        <v>141</v>
      </c>
      <c r="BK121" s="282">
        <f t="shared" si="9"/>
        <v>0</v>
      </c>
      <c r="BL121" s="105" t="s">
        <v>140</v>
      </c>
      <c r="BM121" s="281" t="s">
        <v>980</v>
      </c>
    </row>
    <row r="122" spans="1:65" s="128" customFormat="1" ht="16.5" customHeight="1" x14ac:dyDescent="0.2">
      <c r="A122" s="122"/>
      <c r="B122" s="123"/>
      <c r="C122" s="304" t="s">
        <v>9</v>
      </c>
      <c r="D122" s="304" t="s">
        <v>243</v>
      </c>
      <c r="E122" s="305" t="s">
        <v>981</v>
      </c>
      <c r="F122" s="306" t="s">
        <v>982</v>
      </c>
      <c r="G122" s="307" t="s">
        <v>178</v>
      </c>
      <c r="H122" s="308">
        <v>40</v>
      </c>
      <c r="I122" s="8"/>
      <c r="J122" s="309">
        <f t="shared" si="0"/>
        <v>0</v>
      </c>
      <c r="K122" s="306" t="s">
        <v>3</v>
      </c>
      <c r="L122" s="310"/>
      <c r="M122" s="311" t="s">
        <v>3</v>
      </c>
      <c r="N122" s="312" t="s">
        <v>48</v>
      </c>
      <c r="O122" s="165"/>
      <c r="P122" s="279">
        <f t="shared" si="1"/>
        <v>0</v>
      </c>
      <c r="Q122" s="279">
        <v>0</v>
      </c>
      <c r="R122" s="279">
        <f t="shared" si="2"/>
        <v>0</v>
      </c>
      <c r="S122" s="279">
        <v>0</v>
      </c>
      <c r="T122" s="280">
        <f t="shared" si="3"/>
        <v>0</v>
      </c>
      <c r="U122" s="122"/>
      <c r="V122" s="122"/>
      <c r="W122" s="122"/>
      <c r="X122" s="122"/>
      <c r="Y122" s="122"/>
      <c r="Z122" s="122"/>
      <c r="AA122" s="122"/>
      <c r="AB122" s="122"/>
      <c r="AC122" s="122"/>
      <c r="AD122" s="122"/>
      <c r="AE122" s="122"/>
      <c r="AR122" s="281" t="s">
        <v>192</v>
      </c>
      <c r="AT122" s="281" t="s">
        <v>243</v>
      </c>
      <c r="AU122" s="281" t="s">
        <v>141</v>
      </c>
      <c r="AY122" s="105" t="s">
        <v>132</v>
      </c>
      <c r="BE122" s="282">
        <f t="shared" si="4"/>
        <v>0</v>
      </c>
      <c r="BF122" s="282">
        <f t="shared" si="5"/>
        <v>0</v>
      </c>
      <c r="BG122" s="282">
        <f t="shared" si="6"/>
        <v>0</v>
      </c>
      <c r="BH122" s="282">
        <f t="shared" si="7"/>
        <v>0</v>
      </c>
      <c r="BI122" s="282">
        <f t="shared" si="8"/>
        <v>0</v>
      </c>
      <c r="BJ122" s="105" t="s">
        <v>141</v>
      </c>
      <c r="BK122" s="282">
        <f t="shared" si="9"/>
        <v>0</v>
      </c>
      <c r="BL122" s="105" t="s">
        <v>140</v>
      </c>
      <c r="BM122" s="281" t="s">
        <v>983</v>
      </c>
    </row>
    <row r="123" spans="1:65" s="128" customFormat="1" ht="16.5" customHeight="1" x14ac:dyDescent="0.2">
      <c r="A123" s="122"/>
      <c r="B123" s="123"/>
      <c r="C123" s="304" t="s">
        <v>188</v>
      </c>
      <c r="D123" s="304" t="s">
        <v>243</v>
      </c>
      <c r="E123" s="305" t="s">
        <v>984</v>
      </c>
      <c r="F123" s="306" t="s">
        <v>985</v>
      </c>
      <c r="G123" s="307" t="s">
        <v>178</v>
      </c>
      <c r="H123" s="308">
        <v>20</v>
      </c>
      <c r="I123" s="8"/>
      <c r="J123" s="309">
        <f t="shared" si="0"/>
        <v>0</v>
      </c>
      <c r="K123" s="306" t="s">
        <v>3</v>
      </c>
      <c r="L123" s="310"/>
      <c r="M123" s="311" t="s">
        <v>3</v>
      </c>
      <c r="N123" s="312" t="s">
        <v>48</v>
      </c>
      <c r="O123" s="165"/>
      <c r="P123" s="279">
        <f t="shared" si="1"/>
        <v>0</v>
      </c>
      <c r="Q123" s="279">
        <v>0</v>
      </c>
      <c r="R123" s="279">
        <f t="shared" si="2"/>
        <v>0</v>
      </c>
      <c r="S123" s="279">
        <v>0</v>
      </c>
      <c r="T123" s="280">
        <f t="shared" si="3"/>
        <v>0</v>
      </c>
      <c r="U123" s="122"/>
      <c r="V123" s="122"/>
      <c r="W123" s="122"/>
      <c r="X123" s="122"/>
      <c r="Y123" s="122"/>
      <c r="Z123" s="122"/>
      <c r="AA123" s="122"/>
      <c r="AB123" s="122"/>
      <c r="AC123" s="122"/>
      <c r="AD123" s="122"/>
      <c r="AE123" s="122"/>
      <c r="AR123" s="281" t="s">
        <v>192</v>
      </c>
      <c r="AT123" s="281" t="s">
        <v>243</v>
      </c>
      <c r="AU123" s="281" t="s">
        <v>141</v>
      </c>
      <c r="AY123" s="105" t="s">
        <v>132</v>
      </c>
      <c r="BE123" s="282">
        <f t="shared" si="4"/>
        <v>0</v>
      </c>
      <c r="BF123" s="282">
        <f t="shared" si="5"/>
        <v>0</v>
      </c>
      <c r="BG123" s="282">
        <f t="shared" si="6"/>
        <v>0</v>
      </c>
      <c r="BH123" s="282">
        <f t="shared" si="7"/>
        <v>0</v>
      </c>
      <c r="BI123" s="282">
        <f t="shared" si="8"/>
        <v>0</v>
      </c>
      <c r="BJ123" s="105" t="s">
        <v>141</v>
      </c>
      <c r="BK123" s="282">
        <f t="shared" si="9"/>
        <v>0</v>
      </c>
      <c r="BL123" s="105" t="s">
        <v>140</v>
      </c>
      <c r="BM123" s="281" t="s">
        <v>986</v>
      </c>
    </row>
    <row r="124" spans="1:65" s="128" customFormat="1" ht="16.5" customHeight="1" x14ac:dyDescent="0.2">
      <c r="A124" s="122"/>
      <c r="B124" s="123"/>
      <c r="C124" s="304" t="s">
        <v>250</v>
      </c>
      <c r="D124" s="304" t="s">
        <v>243</v>
      </c>
      <c r="E124" s="305" t="s">
        <v>987</v>
      </c>
      <c r="F124" s="306" t="s">
        <v>988</v>
      </c>
      <c r="G124" s="307" t="s">
        <v>178</v>
      </c>
      <c r="H124" s="308">
        <v>50</v>
      </c>
      <c r="I124" s="8"/>
      <c r="J124" s="309">
        <f t="shared" si="0"/>
        <v>0</v>
      </c>
      <c r="K124" s="306" t="s">
        <v>3</v>
      </c>
      <c r="L124" s="310"/>
      <c r="M124" s="311" t="s">
        <v>3</v>
      </c>
      <c r="N124" s="312" t="s">
        <v>48</v>
      </c>
      <c r="O124" s="165"/>
      <c r="P124" s="279">
        <f t="shared" si="1"/>
        <v>0</v>
      </c>
      <c r="Q124" s="279">
        <v>0</v>
      </c>
      <c r="R124" s="279">
        <f t="shared" si="2"/>
        <v>0</v>
      </c>
      <c r="S124" s="279">
        <v>0</v>
      </c>
      <c r="T124" s="280">
        <f t="shared" si="3"/>
        <v>0</v>
      </c>
      <c r="U124" s="122"/>
      <c r="V124" s="122"/>
      <c r="W124" s="122"/>
      <c r="X124" s="122"/>
      <c r="Y124" s="122"/>
      <c r="Z124" s="122"/>
      <c r="AA124" s="122"/>
      <c r="AB124" s="122"/>
      <c r="AC124" s="122"/>
      <c r="AD124" s="122"/>
      <c r="AE124" s="122"/>
      <c r="AR124" s="281" t="s">
        <v>192</v>
      </c>
      <c r="AT124" s="281" t="s">
        <v>243</v>
      </c>
      <c r="AU124" s="281" t="s">
        <v>141</v>
      </c>
      <c r="AY124" s="105" t="s">
        <v>132</v>
      </c>
      <c r="BE124" s="282">
        <f t="shared" si="4"/>
        <v>0</v>
      </c>
      <c r="BF124" s="282">
        <f t="shared" si="5"/>
        <v>0</v>
      </c>
      <c r="BG124" s="282">
        <f t="shared" si="6"/>
        <v>0</v>
      </c>
      <c r="BH124" s="282">
        <f t="shared" si="7"/>
        <v>0</v>
      </c>
      <c r="BI124" s="282">
        <f t="shared" si="8"/>
        <v>0</v>
      </c>
      <c r="BJ124" s="105" t="s">
        <v>141</v>
      </c>
      <c r="BK124" s="282">
        <f t="shared" si="9"/>
        <v>0</v>
      </c>
      <c r="BL124" s="105" t="s">
        <v>140</v>
      </c>
      <c r="BM124" s="281" t="s">
        <v>989</v>
      </c>
    </row>
    <row r="125" spans="1:65" s="258" customFormat="1" ht="22.9" customHeight="1" x14ac:dyDescent="0.2">
      <c r="B125" s="259"/>
      <c r="D125" s="260" t="s">
        <v>75</v>
      </c>
      <c r="E125" s="269" t="s">
        <v>990</v>
      </c>
      <c r="F125" s="269" t="s">
        <v>991</v>
      </c>
      <c r="J125" s="270">
        <f>BK125</f>
        <v>0</v>
      </c>
      <c r="L125" s="259"/>
      <c r="M125" s="263"/>
      <c r="N125" s="264"/>
      <c r="O125" s="264"/>
      <c r="P125" s="265">
        <f>SUM(P126:P130)</f>
        <v>0</v>
      </c>
      <c r="Q125" s="264"/>
      <c r="R125" s="265">
        <f>SUM(R126:R130)</f>
        <v>0</v>
      </c>
      <c r="S125" s="264"/>
      <c r="T125" s="266">
        <f>SUM(T126:T130)</f>
        <v>0</v>
      </c>
      <c r="AR125" s="260" t="s">
        <v>84</v>
      </c>
      <c r="AT125" s="267" t="s">
        <v>75</v>
      </c>
      <c r="AU125" s="267" t="s">
        <v>84</v>
      </c>
      <c r="AY125" s="260" t="s">
        <v>132</v>
      </c>
      <c r="BK125" s="268">
        <f>SUM(BK126:BK130)</f>
        <v>0</v>
      </c>
    </row>
    <row r="126" spans="1:65" s="128" customFormat="1" ht="16.5" customHeight="1" x14ac:dyDescent="0.2">
      <c r="A126" s="122"/>
      <c r="B126" s="123"/>
      <c r="C126" s="304" t="s">
        <v>257</v>
      </c>
      <c r="D126" s="304" t="s">
        <v>243</v>
      </c>
      <c r="E126" s="305" t="s">
        <v>992</v>
      </c>
      <c r="F126" s="306" t="s">
        <v>993</v>
      </c>
      <c r="G126" s="307" t="s">
        <v>929</v>
      </c>
      <c r="H126" s="308">
        <v>2</v>
      </c>
      <c r="I126" s="8"/>
      <c r="J126" s="309">
        <f>ROUND(I126*H126,2)</f>
        <v>0</v>
      </c>
      <c r="K126" s="306" t="s">
        <v>3</v>
      </c>
      <c r="L126" s="310"/>
      <c r="M126" s="311" t="s">
        <v>3</v>
      </c>
      <c r="N126" s="312" t="s">
        <v>48</v>
      </c>
      <c r="O126" s="165"/>
      <c r="P126" s="279">
        <f>O126*H126</f>
        <v>0</v>
      </c>
      <c r="Q126" s="279">
        <v>0</v>
      </c>
      <c r="R126" s="279">
        <f>Q126*H126</f>
        <v>0</v>
      </c>
      <c r="S126" s="279">
        <v>0</v>
      </c>
      <c r="T126" s="280">
        <f>S126*H126</f>
        <v>0</v>
      </c>
      <c r="U126" s="122"/>
      <c r="V126" s="122"/>
      <c r="W126" s="122"/>
      <c r="X126" s="122"/>
      <c r="Y126" s="122"/>
      <c r="Z126" s="122"/>
      <c r="AA126" s="122"/>
      <c r="AB126" s="122"/>
      <c r="AC126" s="122"/>
      <c r="AD126" s="122"/>
      <c r="AE126" s="122"/>
      <c r="AR126" s="281" t="s">
        <v>192</v>
      </c>
      <c r="AT126" s="281" t="s">
        <v>243</v>
      </c>
      <c r="AU126" s="281" t="s">
        <v>141</v>
      </c>
      <c r="AY126" s="105" t="s">
        <v>132</v>
      </c>
      <c r="BE126" s="282">
        <f>IF(N126="základní",J126,0)</f>
        <v>0</v>
      </c>
      <c r="BF126" s="282">
        <f>IF(N126="snížená",J126,0)</f>
        <v>0</v>
      </c>
      <c r="BG126" s="282">
        <f>IF(N126="zákl. přenesená",J126,0)</f>
        <v>0</v>
      </c>
      <c r="BH126" s="282">
        <f>IF(N126="sníž. přenesená",J126,0)</f>
        <v>0</v>
      </c>
      <c r="BI126" s="282">
        <f>IF(N126="nulová",J126,0)</f>
        <v>0</v>
      </c>
      <c r="BJ126" s="105" t="s">
        <v>141</v>
      </c>
      <c r="BK126" s="282">
        <f>ROUND(I126*H126,2)</f>
        <v>0</v>
      </c>
      <c r="BL126" s="105" t="s">
        <v>140</v>
      </c>
      <c r="BM126" s="281" t="s">
        <v>994</v>
      </c>
    </row>
    <row r="127" spans="1:65" s="128" customFormat="1" ht="16.5" customHeight="1" x14ac:dyDescent="0.2">
      <c r="A127" s="122"/>
      <c r="B127" s="123"/>
      <c r="C127" s="304" t="s">
        <v>265</v>
      </c>
      <c r="D127" s="304" t="s">
        <v>243</v>
      </c>
      <c r="E127" s="305" t="s">
        <v>995</v>
      </c>
      <c r="F127" s="306" t="s">
        <v>996</v>
      </c>
      <c r="G127" s="307" t="s">
        <v>929</v>
      </c>
      <c r="H127" s="308">
        <v>1</v>
      </c>
      <c r="I127" s="8"/>
      <c r="J127" s="309">
        <f>ROUND(I127*H127,2)</f>
        <v>0</v>
      </c>
      <c r="K127" s="306" t="s">
        <v>3</v>
      </c>
      <c r="L127" s="310"/>
      <c r="M127" s="311" t="s">
        <v>3</v>
      </c>
      <c r="N127" s="312" t="s">
        <v>48</v>
      </c>
      <c r="O127" s="165"/>
      <c r="P127" s="279">
        <f>O127*H127</f>
        <v>0</v>
      </c>
      <c r="Q127" s="279">
        <v>0</v>
      </c>
      <c r="R127" s="279">
        <f>Q127*H127</f>
        <v>0</v>
      </c>
      <c r="S127" s="279">
        <v>0</v>
      </c>
      <c r="T127" s="280">
        <f>S127*H127</f>
        <v>0</v>
      </c>
      <c r="U127" s="122"/>
      <c r="V127" s="122"/>
      <c r="W127" s="122"/>
      <c r="X127" s="122"/>
      <c r="Y127" s="122"/>
      <c r="Z127" s="122"/>
      <c r="AA127" s="122"/>
      <c r="AB127" s="122"/>
      <c r="AC127" s="122"/>
      <c r="AD127" s="122"/>
      <c r="AE127" s="122"/>
      <c r="AR127" s="281" t="s">
        <v>192</v>
      </c>
      <c r="AT127" s="281" t="s">
        <v>243</v>
      </c>
      <c r="AU127" s="281" t="s">
        <v>141</v>
      </c>
      <c r="AY127" s="105" t="s">
        <v>132</v>
      </c>
      <c r="BE127" s="282">
        <f>IF(N127="základní",J127,0)</f>
        <v>0</v>
      </c>
      <c r="BF127" s="282">
        <f>IF(N127="snížená",J127,0)</f>
        <v>0</v>
      </c>
      <c r="BG127" s="282">
        <f>IF(N127="zákl. přenesená",J127,0)</f>
        <v>0</v>
      </c>
      <c r="BH127" s="282">
        <f>IF(N127="sníž. přenesená",J127,0)</f>
        <v>0</v>
      </c>
      <c r="BI127" s="282">
        <f>IF(N127="nulová",J127,0)</f>
        <v>0</v>
      </c>
      <c r="BJ127" s="105" t="s">
        <v>141</v>
      </c>
      <c r="BK127" s="282">
        <f>ROUND(I127*H127,2)</f>
        <v>0</v>
      </c>
      <c r="BL127" s="105" t="s">
        <v>140</v>
      </c>
      <c r="BM127" s="281" t="s">
        <v>997</v>
      </c>
    </row>
    <row r="128" spans="1:65" s="128" customFormat="1" ht="16.5" customHeight="1" x14ac:dyDescent="0.2">
      <c r="A128" s="122"/>
      <c r="B128" s="123"/>
      <c r="C128" s="304" t="s">
        <v>271</v>
      </c>
      <c r="D128" s="304" t="s">
        <v>243</v>
      </c>
      <c r="E128" s="305" t="s">
        <v>998</v>
      </c>
      <c r="F128" s="306" t="s">
        <v>999</v>
      </c>
      <c r="G128" s="307" t="s">
        <v>929</v>
      </c>
      <c r="H128" s="308">
        <v>2</v>
      </c>
      <c r="I128" s="8"/>
      <c r="J128" s="309">
        <f>ROUND(I128*H128,2)</f>
        <v>0</v>
      </c>
      <c r="K128" s="306" t="s">
        <v>3</v>
      </c>
      <c r="L128" s="310"/>
      <c r="M128" s="311" t="s">
        <v>3</v>
      </c>
      <c r="N128" s="312" t="s">
        <v>48</v>
      </c>
      <c r="O128" s="165"/>
      <c r="P128" s="279">
        <f>O128*H128</f>
        <v>0</v>
      </c>
      <c r="Q128" s="279">
        <v>0</v>
      </c>
      <c r="R128" s="279">
        <f>Q128*H128</f>
        <v>0</v>
      </c>
      <c r="S128" s="279">
        <v>0</v>
      </c>
      <c r="T128" s="280">
        <f>S128*H128</f>
        <v>0</v>
      </c>
      <c r="U128" s="122"/>
      <c r="V128" s="122"/>
      <c r="W128" s="122"/>
      <c r="X128" s="122"/>
      <c r="Y128" s="122"/>
      <c r="Z128" s="122"/>
      <c r="AA128" s="122"/>
      <c r="AB128" s="122"/>
      <c r="AC128" s="122"/>
      <c r="AD128" s="122"/>
      <c r="AE128" s="122"/>
      <c r="AR128" s="281" t="s">
        <v>192</v>
      </c>
      <c r="AT128" s="281" t="s">
        <v>243</v>
      </c>
      <c r="AU128" s="281" t="s">
        <v>141</v>
      </c>
      <c r="AY128" s="105" t="s">
        <v>132</v>
      </c>
      <c r="BE128" s="282">
        <f>IF(N128="základní",J128,0)</f>
        <v>0</v>
      </c>
      <c r="BF128" s="282">
        <f>IF(N128="snížená",J128,0)</f>
        <v>0</v>
      </c>
      <c r="BG128" s="282">
        <f>IF(N128="zákl. přenesená",J128,0)</f>
        <v>0</v>
      </c>
      <c r="BH128" s="282">
        <f>IF(N128="sníž. přenesená",J128,0)</f>
        <v>0</v>
      </c>
      <c r="BI128" s="282">
        <f>IF(N128="nulová",J128,0)</f>
        <v>0</v>
      </c>
      <c r="BJ128" s="105" t="s">
        <v>141</v>
      </c>
      <c r="BK128" s="282">
        <f>ROUND(I128*H128,2)</f>
        <v>0</v>
      </c>
      <c r="BL128" s="105" t="s">
        <v>140</v>
      </c>
      <c r="BM128" s="281" t="s">
        <v>1000</v>
      </c>
    </row>
    <row r="129" spans="1:65" s="128" customFormat="1" ht="16.5" customHeight="1" x14ac:dyDescent="0.2">
      <c r="A129" s="122"/>
      <c r="B129" s="123"/>
      <c r="C129" s="304" t="s">
        <v>8</v>
      </c>
      <c r="D129" s="304" t="s">
        <v>243</v>
      </c>
      <c r="E129" s="305" t="s">
        <v>1001</v>
      </c>
      <c r="F129" s="306" t="s">
        <v>1002</v>
      </c>
      <c r="G129" s="307" t="s">
        <v>929</v>
      </c>
      <c r="H129" s="308">
        <v>6</v>
      </c>
      <c r="I129" s="8"/>
      <c r="J129" s="309">
        <f>ROUND(I129*H129,2)</f>
        <v>0</v>
      </c>
      <c r="K129" s="306" t="s">
        <v>3</v>
      </c>
      <c r="L129" s="310"/>
      <c r="M129" s="311" t="s">
        <v>3</v>
      </c>
      <c r="N129" s="312" t="s">
        <v>48</v>
      </c>
      <c r="O129" s="165"/>
      <c r="P129" s="279">
        <f>O129*H129</f>
        <v>0</v>
      </c>
      <c r="Q129" s="279">
        <v>0</v>
      </c>
      <c r="R129" s="279">
        <f>Q129*H129</f>
        <v>0</v>
      </c>
      <c r="S129" s="279">
        <v>0</v>
      </c>
      <c r="T129" s="280">
        <f>S129*H129</f>
        <v>0</v>
      </c>
      <c r="U129" s="122"/>
      <c r="V129" s="122"/>
      <c r="W129" s="122"/>
      <c r="X129" s="122"/>
      <c r="Y129" s="122"/>
      <c r="Z129" s="122"/>
      <c r="AA129" s="122"/>
      <c r="AB129" s="122"/>
      <c r="AC129" s="122"/>
      <c r="AD129" s="122"/>
      <c r="AE129" s="122"/>
      <c r="AR129" s="281" t="s">
        <v>192</v>
      </c>
      <c r="AT129" s="281" t="s">
        <v>243</v>
      </c>
      <c r="AU129" s="281" t="s">
        <v>141</v>
      </c>
      <c r="AY129" s="105" t="s">
        <v>132</v>
      </c>
      <c r="BE129" s="282">
        <f>IF(N129="základní",J129,0)</f>
        <v>0</v>
      </c>
      <c r="BF129" s="282">
        <f>IF(N129="snížená",J129,0)</f>
        <v>0</v>
      </c>
      <c r="BG129" s="282">
        <f>IF(N129="zákl. přenesená",J129,0)</f>
        <v>0</v>
      </c>
      <c r="BH129" s="282">
        <f>IF(N129="sníž. přenesená",J129,0)</f>
        <v>0</v>
      </c>
      <c r="BI129" s="282">
        <f>IF(N129="nulová",J129,0)</f>
        <v>0</v>
      </c>
      <c r="BJ129" s="105" t="s">
        <v>141</v>
      </c>
      <c r="BK129" s="282">
        <f>ROUND(I129*H129,2)</f>
        <v>0</v>
      </c>
      <c r="BL129" s="105" t="s">
        <v>140</v>
      </c>
      <c r="BM129" s="281" t="s">
        <v>1003</v>
      </c>
    </row>
    <row r="130" spans="1:65" s="128" customFormat="1" ht="16.5" customHeight="1" x14ac:dyDescent="0.2">
      <c r="A130" s="122"/>
      <c r="B130" s="123"/>
      <c r="C130" s="304" t="s">
        <v>281</v>
      </c>
      <c r="D130" s="304" t="s">
        <v>243</v>
      </c>
      <c r="E130" s="305" t="s">
        <v>1004</v>
      </c>
      <c r="F130" s="306" t="s">
        <v>1005</v>
      </c>
      <c r="G130" s="307" t="s">
        <v>929</v>
      </c>
      <c r="H130" s="308">
        <v>2</v>
      </c>
      <c r="I130" s="8"/>
      <c r="J130" s="309">
        <f>ROUND(I130*H130,2)</f>
        <v>0</v>
      </c>
      <c r="K130" s="306" t="s">
        <v>3</v>
      </c>
      <c r="L130" s="310"/>
      <c r="M130" s="311" t="s">
        <v>3</v>
      </c>
      <c r="N130" s="312" t="s">
        <v>48</v>
      </c>
      <c r="O130" s="165"/>
      <c r="P130" s="279">
        <f>O130*H130</f>
        <v>0</v>
      </c>
      <c r="Q130" s="279">
        <v>0</v>
      </c>
      <c r="R130" s="279">
        <f>Q130*H130</f>
        <v>0</v>
      </c>
      <c r="S130" s="279">
        <v>0</v>
      </c>
      <c r="T130" s="280">
        <f>S130*H130</f>
        <v>0</v>
      </c>
      <c r="U130" s="122"/>
      <c r="V130" s="122"/>
      <c r="W130" s="122"/>
      <c r="X130" s="122"/>
      <c r="Y130" s="122"/>
      <c r="Z130" s="122"/>
      <c r="AA130" s="122"/>
      <c r="AB130" s="122"/>
      <c r="AC130" s="122"/>
      <c r="AD130" s="122"/>
      <c r="AE130" s="122"/>
      <c r="AR130" s="281" t="s">
        <v>192</v>
      </c>
      <c r="AT130" s="281" t="s">
        <v>243</v>
      </c>
      <c r="AU130" s="281" t="s">
        <v>141</v>
      </c>
      <c r="AY130" s="105" t="s">
        <v>132</v>
      </c>
      <c r="BE130" s="282">
        <f>IF(N130="základní",J130,0)</f>
        <v>0</v>
      </c>
      <c r="BF130" s="282">
        <f>IF(N130="snížená",J130,0)</f>
        <v>0</v>
      </c>
      <c r="BG130" s="282">
        <f>IF(N130="zákl. přenesená",J130,0)</f>
        <v>0</v>
      </c>
      <c r="BH130" s="282">
        <f>IF(N130="sníž. přenesená",J130,0)</f>
        <v>0</v>
      </c>
      <c r="BI130" s="282">
        <f>IF(N130="nulová",J130,0)</f>
        <v>0</v>
      </c>
      <c r="BJ130" s="105" t="s">
        <v>141</v>
      </c>
      <c r="BK130" s="282">
        <f>ROUND(I130*H130,2)</f>
        <v>0</v>
      </c>
      <c r="BL130" s="105" t="s">
        <v>140</v>
      </c>
      <c r="BM130" s="281" t="s">
        <v>1006</v>
      </c>
    </row>
    <row r="131" spans="1:65" s="258" customFormat="1" ht="22.9" customHeight="1" x14ac:dyDescent="0.2">
      <c r="B131" s="259"/>
      <c r="D131" s="260" t="s">
        <v>75</v>
      </c>
      <c r="E131" s="269" t="s">
        <v>1007</v>
      </c>
      <c r="F131" s="269" t="s">
        <v>1008</v>
      </c>
      <c r="J131" s="270">
        <f>BK131</f>
        <v>0</v>
      </c>
      <c r="L131" s="259"/>
      <c r="M131" s="263"/>
      <c r="N131" s="264"/>
      <c r="O131" s="264"/>
      <c r="P131" s="265">
        <f>SUM(P132:P133)</f>
        <v>0</v>
      </c>
      <c r="Q131" s="264"/>
      <c r="R131" s="265">
        <f>SUM(R132:R133)</f>
        <v>0</v>
      </c>
      <c r="S131" s="264"/>
      <c r="T131" s="266">
        <f>SUM(T132:T133)</f>
        <v>0</v>
      </c>
      <c r="AR131" s="260" t="s">
        <v>84</v>
      </c>
      <c r="AT131" s="267" t="s">
        <v>75</v>
      </c>
      <c r="AU131" s="267" t="s">
        <v>84</v>
      </c>
      <c r="AY131" s="260" t="s">
        <v>132</v>
      </c>
      <c r="BK131" s="268">
        <f>SUM(BK132:BK133)</f>
        <v>0</v>
      </c>
    </row>
    <row r="132" spans="1:65" s="128" customFormat="1" ht="16.5" customHeight="1" x14ac:dyDescent="0.2">
      <c r="A132" s="122"/>
      <c r="B132" s="123"/>
      <c r="C132" s="304" t="s">
        <v>286</v>
      </c>
      <c r="D132" s="304" t="s">
        <v>243</v>
      </c>
      <c r="E132" s="305" t="s">
        <v>1009</v>
      </c>
      <c r="F132" s="306" t="s">
        <v>1010</v>
      </c>
      <c r="G132" s="307" t="s">
        <v>929</v>
      </c>
      <c r="H132" s="308">
        <v>6</v>
      </c>
      <c r="I132" s="8"/>
      <c r="J132" s="309">
        <f>ROUND(I132*H132,2)</f>
        <v>0</v>
      </c>
      <c r="K132" s="306" t="s">
        <v>3</v>
      </c>
      <c r="L132" s="310"/>
      <c r="M132" s="311" t="s">
        <v>3</v>
      </c>
      <c r="N132" s="312" t="s">
        <v>48</v>
      </c>
      <c r="O132" s="165"/>
      <c r="P132" s="279">
        <f>O132*H132</f>
        <v>0</v>
      </c>
      <c r="Q132" s="279">
        <v>0</v>
      </c>
      <c r="R132" s="279">
        <f>Q132*H132</f>
        <v>0</v>
      </c>
      <c r="S132" s="279">
        <v>0</v>
      </c>
      <c r="T132" s="280">
        <f>S132*H132</f>
        <v>0</v>
      </c>
      <c r="U132" s="122"/>
      <c r="V132" s="122"/>
      <c r="W132" s="122"/>
      <c r="X132" s="122"/>
      <c r="Y132" s="122"/>
      <c r="Z132" s="122"/>
      <c r="AA132" s="122"/>
      <c r="AB132" s="122"/>
      <c r="AC132" s="122"/>
      <c r="AD132" s="122"/>
      <c r="AE132" s="122"/>
      <c r="AR132" s="281" t="s">
        <v>192</v>
      </c>
      <c r="AT132" s="281" t="s">
        <v>243</v>
      </c>
      <c r="AU132" s="281" t="s">
        <v>141</v>
      </c>
      <c r="AY132" s="105" t="s">
        <v>132</v>
      </c>
      <c r="BE132" s="282">
        <f>IF(N132="základní",J132,0)</f>
        <v>0</v>
      </c>
      <c r="BF132" s="282">
        <f>IF(N132="snížená",J132,0)</f>
        <v>0</v>
      </c>
      <c r="BG132" s="282">
        <f>IF(N132="zákl. přenesená",J132,0)</f>
        <v>0</v>
      </c>
      <c r="BH132" s="282">
        <f>IF(N132="sníž. přenesená",J132,0)</f>
        <v>0</v>
      </c>
      <c r="BI132" s="282">
        <f>IF(N132="nulová",J132,0)</f>
        <v>0</v>
      </c>
      <c r="BJ132" s="105" t="s">
        <v>141</v>
      </c>
      <c r="BK132" s="282">
        <f>ROUND(I132*H132,2)</f>
        <v>0</v>
      </c>
      <c r="BL132" s="105" t="s">
        <v>140</v>
      </c>
      <c r="BM132" s="281" t="s">
        <v>1011</v>
      </c>
    </row>
    <row r="133" spans="1:65" s="128" customFormat="1" ht="16.5" customHeight="1" x14ac:dyDescent="0.2">
      <c r="A133" s="122"/>
      <c r="B133" s="123"/>
      <c r="C133" s="304" t="s">
        <v>291</v>
      </c>
      <c r="D133" s="304" t="s">
        <v>243</v>
      </c>
      <c r="E133" s="305" t="s">
        <v>1012</v>
      </c>
      <c r="F133" s="306" t="s">
        <v>1013</v>
      </c>
      <c r="G133" s="307" t="s">
        <v>929</v>
      </c>
      <c r="H133" s="308">
        <v>13</v>
      </c>
      <c r="I133" s="8"/>
      <c r="J133" s="309">
        <f>ROUND(I133*H133,2)</f>
        <v>0</v>
      </c>
      <c r="K133" s="306" t="s">
        <v>3</v>
      </c>
      <c r="L133" s="310"/>
      <c r="M133" s="311" t="s">
        <v>3</v>
      </c>
      <c r="N133" s="312" t="s">
        <v>48</v>
      </c>
      <c r="O133" s="165"/>
      <c r="P133" s="279">
        <f>O133*H133</f>
        <v>0</v>
      </c>
      <c r="Q133" s="279">
        <v>0</v>
      </c>
      <c r="R133" s="279">
        <f>Q133*H133</f>
        <v>0</v>
      </c>
      <c r="S133" s="279">
        <v>0</v>
      </c>
      <c r="T133" s="280">
        <f>S133*H133</f>
        <v>0</v>
      </c>
      <c r="U133" s="122"/>
      <c r="V133" s="122"/>
      <c r="W133" s="122"/>
      <c r="X133" s="122"/>
      <c r="Y133" s="122"/>
      <c r="Z133" s="122"/>
      <c r="AA133" s="122"/>
      <c r="AB133" s="122"/>
      <c r="AC133" s="122"/>
      <c r="AD133" s="122"/>
      <c r="AE133" s="122"/>
      <c r="AR133" s="281" t="s">
        <v>192</v>
      </c>
      <c r="AT133" s="281" t="s">
        <v>243</v>
      </c>
      <c r="AU133" s="281" t="s">
        <v>141</v>
      </c>
      <c r="AY133" s="105" t="s">
        <v>132</v>
      </c>
      <c r="BE133" s="282">
        <f>IF(N133="základní",J133,0)</f>
        <v>0</v>
      </c>
      <c r="BF133" s="282">
        <f>IF(N133="snížená",J133,0)</f>
        <v>0</v>
      </c>
      <c r="BG133" s="282">
        <f>IF(N133="zákl. přenesená",J133,0)</f>
        <v>0</v>
      </c>
      <c r="BH133" s="282">
        <f>IF(N133="sníž. přenesená",J133,0)</f>
        <v>0</v>
      </c>
      <c r="BI133" s="282">
        <f>IF(N133="nulová",J133,0)</f>
        <v>0</v>
      </c>
      <c r="BJ133" s="105" t="s">
        <v>141</v>
      </c>
      <c r="BK133" s="282">
        <f>ROUND(I133*H133,2)</f>
        <v>0</v>
      </c>
      <c r="BL133" s="105" t="s">
        <v>140</v>
      </c>
      <c r="BM133" s="281" t="s">
        <v>1014</v>
      </c>
    </row>
    <row r="134" spans="1:65" s="258" customFormat="1" ht="25.9" customHeight="1" x14ac:dyDescent="0.2">
      <c r="B134" s="259"/>
      <c r="D134" s="260" t="s">
        <v>75</v>
      </c>
      <c r="E134" s="261" t="s">
        <v>1015</v>
      </c>
      <c r="F134" s="261" t="s">
        <v>1016</v>
      </c>
      <c r="J134" s="262">
        <f>BK134</f>
        <v>0</v>
      </c>
      <c r="L134" s="259"/>
      <c r="M134" s="263"/>
      <c r="N134" s="264"/>
      <c r="O134" s="264"/>
      <c r="P134" s="265">
        <f>P135+P147+P159+P164+P166</f>
        <v>0</v>
      </c>
      <c r="Q134" s="264"/>
      <c r="R134" s="265">
        <f>R135+R147+R159+R164+R166</f>
        <v>0</v>
      </c>
      <c r="S134" s="264"/>
      <c r="T134" s="266">
        <f>T135+T147+T159+T164+T166</f>
        <v>0</v>
      </c>
      <c r="AR134" s="260" t="s">
        <v>84</v>
      </c>
      <c r="AT134" s="267" t="s">
        <v>75</v>
      </c>
      <c r="AU134" s="267" t="s">
        <v>76</v>
      </c>
      <c r="AY134" s="260" t="s">
        <v>132</v>
      </c>
      <c r="BK134" s="268">
        <f>BK135+BK147+BK159+BK164+BK166</f>
        <v>0</v>
      </c>
    </row>
    <row r="135" spans="1:65" s="258" customFormat="1" ht="22.9" customHeight="1" x14ac:dyDescent="0.2">
      <c r="B135" s="259"/>
      <c r="D135" s="260" t="s">
        <v>75</v>
      </c>
      <c r="E135" s="269" t="s">
        <v>1017</v>
      </c>
      <c r="F135" s="269" t="s">
        <v>1018</v>
      </c>
      <c r="J135" s="270">
        <f>BK135</f>
        <v>0</v>
      </c>
      <c r="L135" s="259"/>
      <c r="M135" s="263"/>
      <c r="N135" s="264"/>
      <c r="O135" s="264"/>
      <c r="P135" s="265">
        <f>SUM(P136:P146)</f>
        <v>0</v>
      </c>
      <c r="Q135" s="264"/>
      <c r="R135" s="265">
        <f>SUM(R136:R146)</f>
        <v>0</v>
      </c>
      <c r="S135" s="264"/>
      <c r="T135" s="266">
        <f>SUM(T136:T146)</f>
        <v>0</v>
      </c>
      <c r="AR135" s="260" t="s">
        <v>84</v>
      </c>
      <c r="AT135" s="267" t="s">
        <v>75</v>
      </c>
      <c r="AU135" s="267" t="s">
        <v>84</v>
      </c>
      <c r="AY135" s="260" t="s">
        <v>132</v>
      </c>
      <c r="BK135" s="268">
        <f>SUM(BK136:BK146)</f>
        <v>0</v>
      </c>
    </row>
    <row r="136" spans="1:65" s="128" customFormat="1" ht="16.5" customHeight="1" x14ac:dyDescent="0.2">
      <c r="A136" s="122"/>
      <c r="B136" s="123"/>
      <c r="C136" s="271" t="s">
        <v>296</v>
      </c>
      <c r="D136" s="271" t="s">
        <v>135</v>
      </c>
      <c r="E136" s="272" t="s">
        <v>1019</v>
      </c>
      <c r="F136" s="273" t="s">
        <v>1020</v>
      </c>
      <c r="G136" s="274" t="s">
        <v>655</v>
      </c>
      <c r="H136" s="275">
        <v>20</v>
      </c>
      <c r="I136" s="5"/>
      <c r="J136" s="276">
        <f t="shared" ref="J136:J146" si="10">ROUND(I136*H136,2)</f>
        <v>0</v>
      </c>
      <c r="K136" s="273" t="s">
        <v>3</v>
      </c>
      <c r="L136" s="123"/>
      <c r="M136" s="277" t="s">
        <v>3</v>
      </c>
      <c r="N136" s="278" t="s">
        <v>48</v>
      </c>
      <c r="O136" s="165"/>
      <c r="P136" s="279">
        <f t="shared" ref="P136:P146" si="11">O136*H136</f>
        <v>0</v>
      </c>
      <c r="Q136" s="279">
        <v>0</v>
      </c>
      <c r="R136" s="279">
        <f t="shared" ref="R136:R146" si="12">Q136*H136</f>
        <v>0</v>
      </c>
      <c r="S136" s="279">
        <v>0</v>
      </c>
      <c r="T136" s="280">
        <f t="shared" ref="T136:T146" si="13">S136*H136</f>
        <v>0</v>
      </c>
      <c r="U136" s="122"/>
      <c r="V136" s="122"/>
      <c r="W136" s="122"/>
      <c r="X136" s="122"/>
      <c r="Y136" s="122"/>
      <c r="Z136" s="122"/>
      <c r="AA136" s="122"/>
      <c r="AB136" s="122"/>
      <c r="AC136" s="122"/>
      <c r="AD136" s="122"/>
      <c r="AE136" s="122"/>
      <c r="AR136" s="281" t="s">
        <v>140</v>
      </c>
      <c r="AT136" s="281" t="s">
        <v>135</v>
      </c>
      <c r="AU136" s="281" t="s">
        <v>141</v>
      </c>
      <c r="AY136" s="105" t="s">
        <v>132</v>
      </c>
      <c r="BE136" s="282">
        <f t="shared" ref="BE136:BE146" si="14">IF(N136="základní",J136,0)</f>
        <v>0</v>
      </c>
      <c r="BF136" s="282">
        <f t="shared" ref="BF136:BF146" si="15">IF(N136="snížená",J136,0)</f>
        <v>0</v>
      </c>
      <c r="BG136" s="282">
        <f t="shared" ref="BG136:BG146" si="16">IF(N136="zákl. přenesená",J136,0)</f>
        <v>0</v>
      </c>
      <c r="BH136" s="282">
        <f t="shared" ref="BH136:BH146" si="17">IF(N136="sníž. přenesená",J136,0)</f>
        <v>0</v>
      </c>
      <c r="BI136" s="282">
        <f t="shared" ref="BI136:BI146" si="18">IF(N136="nulová",J136,0)</f>
        <v>0</v>
      </c>
      <c r="BJ136" s="105" t="s">
        <v>141</v>
      </c>
      <c r="BK136" s="282">
        <f t="shared" ref="BK136:BK146" si="19">ROUND(I136*H136,2)</f>
        <v>0</v>
      </c>
      <c r="BL136" s="105" t="s">
        <v>140</v>
      </c>
      <c r="BM136" s="281" t="s">
        <v>1021</v>
      </c>
    </row>
    <row r="137" spans="1:65" s="128" customFormat="1" ht="16.5" customHeight="1" x14ac:dyDescent="0.2">
      <c r="A137" s="122"/>
      <c r="B137" s="123"/>
      <c r="C137" s="271" t="s">
        <v>301</v>
      </c>
      <c r="D137" s="271" t="s">
        <v>135</v>
      </c>
      <c r="E137" s="272" t="s">
        <v>1022</v>
      </c>
      <c r="F137" s="273" t="s">
        <v>1023</v>
      </c>
      <c r="G137" s="274" t="s">
        <v>655</v>
      </c>
      <c r="H137" s="275">
        <v>10</v>
      </c>
      <c r="I137" s="5"/>
      <c r="J137" s="276">
        <f t="shared" si="10"/>
        <v>0</v>
      </c>
      <c r="K137" s="273" t="s">
        <v>3</v>
      </c>
      <c r="L137" s="123"/>
      <c r="M137" s="277" t="s">
        <v>3</v>
      </c>
      <c r="N137" s="278" t="s">
        <v>48</v>
      </c>
      <c r="O137" s="165"/>
      <c r="P137" s="279">
        <f t="shared" si="11"/>
        <v>0</v>
      </c>
      <c r="Q137" s="279">
        <v>0</v>
      </c>
      <c r="R137" s="279">
        <f t="shared" si="12"/>
        <v>0</v>
      </c>
      <c r="S137" s="279">
        <v>0</v>
      </c>
      <c r="T137" s="280">
        <f t="shared" si="13"/>
        <v>0</v>
      </c>
      <c r="U137" s="122"/>
      <c r="V137" s="122"/>
      <c r="W137" s="122"/>
      <c r="X137" s="122"/>
      <c r="Y137" s="122"/>
      <c r="Z137" s="122"/>
      <c r="AA137" s="122"/>
      <c r="AB137" s="122"/>
      <c r="AC137" s="122"/>
      <c r="AD137" s="122"/>
      <c r="AE137" s="122"/>
      <c r="AR137" s="281" t="s">
        <v>140</v>
      </c>
      <c r="AT137" s="281" t="s">
        <v>135</v>
      </c>
      <c r="AU137" s="281" t="s">
        <v>141</v>
      </c>
      <c r="AY137" s="105" t="s">
        <v>132</v>
      </c>
      <c r="BE137" s="282">
        <f t="shared" si="14"/>
        <v>0</v>
      </c>
      <c r="BF137" s="282">
        <f t="shared" si="15"/>
        <v>0</v>
      </c>
      <c r="BG137" s="282">
        <f t="shared" si="16"/>
        <v>0</v>
      </c>
      <c r="BH137" s="282">
        <f t="shared" si="17"/>
        <v>0</v>
      </c>
      <c r="BI137" s="282">
        <f t="shared" si="18"/>
        <v>0</v>
      </c>
      <c r="BJ137" s="105" t="s">
        <v>141</v>
      </c>
      <c r="BK137" s="282">
        <f t="shared" si="19"/>
        <v>0</v>
      </c>
      <c r="BL137" s="105" t="s">
        <v>140</v>
      </c>
      <c r="BM137" s="281" t="s">
        <v>1024</v>
      </c>
    </row>
    <row r="138" spans="1:65" s="128" customFormat="1" ht="16.5" customHeight="1" x14ac:dyDescent="0.2">
      <c r="A138" s="122"/>
      <c r="B138" s="123"/>
      <c r="C138" s="271" t="s">
        <v>306</v>
      </c>
      <c r="D138" s="271" t="s">
        <v>135</v>
      </c>
      <c r="E138" s="272" t="s">
        <v>1025</v>
      </c>
      <c r="F138" s="273" t="s">
        <v>1026</v>
      </c>
      <c r="G138" s="274" t="s">
        <v>655</v>
      </c>
      <c r="H138" s="275">
        <v>4</v>
      </c>
      <c r="I138" s="5"/>
      <c r="J138" s="276">
        <f t="shared" si="10"/>
        <v>0</v>
      </c>
      <c r="K138" s="273" t="s">
        <v>3</v>
      </c>
      <c r="L138" s="123"/>
      <c r="M138" s="277" t="s">
        <v>3</v>
      </c>
      <c r="N138" s="278" t="s">
        <v>48</v>
      </c>
      <c r="O138" s="165"/>
      <c r="P138" s="279">
        <f t="shared" si="11"/>
        <v>0</v>
      </c>
      <c r="Q138" s="279">
        <v>0</v>
      </c>
      <c r="R138" s="279">
        <f t="shared" si="12"/>
        <v>0</v>
      </c>
      <c r="S138" s="279">
        <v>0</v>
      </c>
      <c r="T138" s="280">
        <f t="shared" si="13"/>
        <v>0</v>
      </c>
      <c r="U138" s="122"/>
      <c r="V138" s="122"/>
      <c r="W138" s="122"/>
      <c r="X138" s="122"/>
      <c r="Y138" s="122"/>
      <c r="Z138" s="122"/>
      <c r="AA138" s="122"/>
      <c r="AB138" s="122"/>
      <c r="AC138" s="122"/>
      <c r="AD138" s="122"/>
      <c r="AE138" s="122"/>
      <c r="AR138" s="281" t="s">
        <v>140</v>
      </c>
      <c r="AT138" s="281" t="s">
        <v>135</v>
      </c>
      <c r="AU138" s="281" t="s">
        <v>141</v>
      </c>
      <c r="AY138" s="105" t="s">
        <v>132</v>
      </c>
      <c r="BE138" s="282">
        <f t="shared" si="14"/>
        <v>0</v>
      </c>
      <c r="BF138" s="282">
        <f t="shared" si="15"/>
        <v>0</v>
      </c>
      <c r="BG138" s="282">
        <f t="shared" si="16"/>
        <v>0</v>
      </c>
      <c r="BH138" s="282">
        <f t="shared" si="17"/>
        <v>0</v>
      </c>
      <c r="BI138" s="282">
        <f t="shared" si="18"/>
        <v>0</v>
      </c>
      <c r="BJ138" s="105" t="s">
        <v>141</v>
      </c>
      <c r="BK138" s="282">
        <f t="shared" si="19"/>
        <v>0</v>
      </c>
      <c r="BL138" s="105" t="s">
        <v>140</v>
      </c>
      <c r="BM138" s="281" t="s">
        <v>1027</v>
      </c>
    </row>
    <row r="139" spans="1:65" s="128" customFormat="1" ht="16.5" customHeight="1" x14ac:dyDescent="0.2">
      <c r="A139" s="122"/>
      <c r="B139" s="123"/>
      <c r="C139" s="271" t="s">
        <v>310</v>
      </c>
      <c r="D139" s="271" t="s">
        <v>135</v>
      </c>
      <c r="E139" s="272" t="s">
        <v>1028</v>
      </c>
      <c r="F139" s="273" t="s">
        <v>1029</v>
      </c>
      <c r="G139" s="274" t="s">
        <v>655</v>
      </c>
      <c r="H139" s="275">
        <v>20</v>
      </c>
      <c r="I139" s="5"/>
      <c r="J139" s="276">
        <f t="shared" si="10"/>
        <v>0</v>
      </c>
      <c r="K139" s="273" t="s">
        <v>3</v>
      </c>
      <c r="L139" s="123"/>
      <c r="M139" s="277" t="s">
        <v>3</v>
      </c>
      <c r="N139" s="278" t="s">
        <v>48</v>
      </c>
      <c r="O139" s="165"/>
      <c r="P139" s="279">
        <f t="shared" si="11"/>
        <v>0</v>
      </c>
      <c r="Q139" s="279">
        <v>0</v>
      </c>
      <c r="R139" s="279">
        <f t="shared" si="12"/>
        <v>0</v>
      </c>
      <c r="S139" s="279">
        <v>0</v>
      </c>
      <c r="T139" s="280">
        <f t="shared" si="13"/>
        <v>0</v>
      </c>
      <c r="U139" s="122"/>
      <c r="V139" s="122"/>
      <c r="W139" s="122"/>
      <c r="X139" s="122"/>
      <c r="Y139" s="122"/>
      <c r="Z139" s="122"/>
      <c r="AA139" s="122"/>
      <c r="AB139" s="122"/>
      <c r="AC139" s="122"/>
      <c r="AD139" s="122"/>
      <c r="AE139" s="122"/>
      <c r="AR139" s="281" t="s">
        <v>140</v>
      </c>
      <c r="AT139" s="281" t="s">
        <v>135</v>
      </c>
      <c r="AU139" s="281" t="s">
        <v>141</v>
      </c>
      <c r="AY139" s="105" t="s">
        <v>132</v>
      </c>
      <c r="BE139" s="282">
        <f t="shared" si="14"/>
        <v>0</v>
      </c>
      <c r="BF139" s="282">
        <f t="shared" si="15"/>
        <v>0</v>
      </c>
      <c r="BG139" s="282">
        <f t="shared" si="16"/>
        <v>0</v>
      </c>
      <c r="BH139" s="282">
        <f t="shared" si="17"/>
        <v>0</v>
      </c>
      <c r="BI139" s="282">
        <f t="shared" si="18"/>
        <v>0</v>
      </c>
      <c r="BJ139" s="105" t="s">
        <v>141</v>
      </c>
      <c r="BK139" s="282">
        <f t="shared" si="19"/>
        <v>0</v>
      </c>
      <c r="BL139" s="105" t="s">
        <v>140</v>
      </c>
      <c r="BM139" s="281" t="s">
        <v>1030</v>
      </c>
    </row>
    <row r="140" spans="1:65" s="128" customFormat="1" ht="16.5" customHeight="1" x14ac:dyDescent="0.2">
      <c r="A140" s="122"/>
      <c r="B140" s="123"/>
      <c r="C140" s="271" t="s">
        <v>315</v>
      </c>
      <c r="D140" s="271" t="s">
        <v>135</v>
      </c>
      <c r="E140" s="272" t="s">
        <v>1031</v>
      </c>
      <c r="F140" s="273" t="s">
        <v>1032</v>
      </c>
      <c r="G140" s="274" t="s">
        <v>655</v>
      </c>
      <c r="H140" s="275">
        <v>20</v>
      </c>
      <c r="I140" s="5"/>
      <c r="J140" s="276">
        <f t="shared" si="10"/>
        <v>0</v>
      </c>
      <c r="K140" s="273" t="s">
        <v>3</v>
      </c>
      <c r="L140" s="123"/>
      <c r="M140" s="277" t="s">
        <v>3</v>
      </c>
      <c r="N140" s="278" t="s">
        <v>48</v>
      </c>
      <c r="O140" s="165"/>
      <c r="P140" s="279">
        <f t="shared" si="11"/>
        <v>0</v>
      </c>
      <c r="Q140" s="279">
        <v>0</v>
      </c>
      <c r="R140" s="279">
        <f t="shared" si="12"/>
        <v>0</v>
      </c>
      <c r="S140" s="279">
        <v>0</v>
      </c>
      <c r="T140" s="280">
        <f t="shared" si="13"/>
        <v>0</v>
      </c>
      <c r="U140" s="122"/>
      <c r="V140" s="122"/>
      <c r="W140" s="122"/>
      <c r="X140" s="122"/>
      <c r="Y140" s="122"/>
      <c r="Z140" s="122"/>
      <c r="AA140" s="122"/>
      <c r="AB140" s="122"/>
      <c r="AC140" s="122"/>
      <c r="AD140" s="122"/>
      <c r="AE140" s="122"/>
      <c r="AR140" s="281" t="s">
        <v>140</v>
      </c>
      <c r="AT140" s="281" t="s">
        <v>135</v>
      </c>
      <c r="AU140" s="281" t="s">
        <v>141</v>
      </c>
      <c r="AY140" s="105" t="s">
        <v>132</v>
      </c>
      <c r="BE140" s="282">
        <f t="shared" si="14"/>
        <v>0</v>
      </c>
      <c r="BF140" s="282">
        <f t="shared" si="15"/>
        <v>0</v>
      </c>
      <c r="BG140" s="282">
        <f t="shared" si="16"/>
        <v>0</v>
      </c>
      <c r="BH140" s="282">
        <f t="shared" si="17"/>
        <v>0</v>
      </c>
      <c r="BI140" s="282">
        <f t="shared" si="18"/>
        <v>0</v>
      </c>
      <c r="BJ140" s="105" t="s">
        <v>141</v>
      </c>
      <c r="BK140" s="282">
        <f t="shared" si="19"/>
        <v>0</v>
      </c>
      <c r="BL140" s="105" t="s">
        <v>140</v>
      </c>
      <c r="BM140" s="281" t="s">
        <v>1033</v>
      </c>
    </row>
    <row r="141" spans="1:65" s="128" customFormat="1" ht="16.5" customHeight="1" x14ac:dyDescent="0.2">
      <c r="A141" s="122"/>
      <c r="B141" s="123"/>
      <c r="C141" s="271" t="s">
        <v>320</v>
      </c>
      <c r="D141" s="271" t="s">
        <v>135</v>
      </c>
      <c r="E141" s="272" t="s">
        <v>1034</v>
      </c>
      <c r="F141" s="273" t="s">
        <v>1035</v>
      </c>
      <c r="G141" s="274" t="s">
        <v>655</v>
      </c>
      <c r="H141" s="275">
        <v>2</v>
      </c>
      <c r="I141" s="5"/>
      <c r="J141" s="276">
        <f t="shared" si="10"/>
        <v>0</v>
      </c>
      <c r="K141" s="273" t="s">
        <v>3</v>
      </c>
      <c r="L141" s="123"/>
      <c r="M141" s="277" t="s">
        <v>3</v>
      </c>
      <c r="N141" s="278" t="s">
        <v>48</v>
      </c>
      <c r="O141" s="165"/>
      <c r="P141" s="279">
        <f t="shared" si="11"/>
        <v>0</v>
      </c>
      <c r="Q141" s="279">
        <v>0</v>
      </c>
      <c r="R141" s="279">
        <f t="shared" si="12"/>
        <v>0</v>
      </c>
      <c r="S141" s="279">
        <v>0</v>
      </c>
      <c r="T141" s="280">
        <f t="shared" si="13"/>
        <v>0</v>
      </c>
      <c r="U141" s="122"/>
      <c r="V141" s="122"/>
      <c r="W141" s="122"/>
      <c r="X141" s="122"/>
      <c r="Y141" s="122"/>
      <c r="Z141" s="122"/>
      <c r="AA141" s="122"/>
      <c r="AB141" s="122"/>
      <c r="AC141" s="122"/>
      <c r="AD141" s="122"/>
      <c r="AE141" s="122"/>
      <c r="AR141" s="281" t="s">
        <v>140</v>
      </c>
      <c r="AT141" s="281" t="s">
        <v>135</v>
      </c>
      <c r="AU141" s="281" t="s">
        <v>141</v>
      </c>
      <c r="AY141" s="105" t="s">
        <v>132</v>
      </c>
      <c r="BE141" s="282">
        <f t="shared" si="14"/>
        <v>0</v>
      </c>
      <c r="BF141" s="282">
        <f t="shared" si="15"/>
        <v>0</v>
      </c>
      <c r="BG141" s="282">
        <f t="shared" si="16"/>
        <v>0</v>
      </c>
      <c r="BH141" s="282">
        <f t="shared" si="17"/>
        <v>0</v>
      </c>
      <c r="BI141" s="282">
        <f t="shared" si="18"/>
        <v>0</v>
      </c>
      <c r="BJ141" s="105" t="s">
        <v>141</v>
      </c>
      <c r="BK141" s="282">
        <f t="shared" si="19"/>
        <v>0</v>
      </c>
      <c r="BL141" s="105" t="s">
        <v>140</v>
      </c>
      <c r="BM141" s="281" t="s">
        <v>1036</v>
      </c>
    </row>
    <row r="142" spans="1:65" s="128" customFormat="1" ht="16.5" customHeight="1" x14ac:dyDescent="0.2">
      <c r="A142" s="122"/>
      <c r="B142" s="123"/>
      <c r="C142" s="271" t="s">
        <v>325</v>
      </c>
      <c r="D142" s="271" t="s">
        <v>135</v>
      </c>
      <c r="E142" s="272" t="s">
        <v>1037</v>
      </c>
      <c r="F142" s="273" t="s">
        <v>1038</v>
      </c>
      <c r="G142" s="274" t="s">
        <v>655</v>
      </c>
      <c r="H142" s="275">
        <v>5</v>
      </c>
      <c r="I142" s="5"/>
      <c r="J142" s="276">
        <f t="shared" si="10"/>
        <v>0</v>
      </c>
      <c r="K142" s="273" t="s">
        <v>3</v>
      </c>
      <c r="L142" s="123"/>
      <c r="M142" s="277" t="s">
        <v>3</v>
      </c>
      <c r="N142" s="278" t="s">
        <v>48</v>
      </c>
      <c r="O142" s="165"/>
      <c r="P142" s="279">
        <f t="shared" si="11"/>
        <v>0</v>
      </c>
      <c r="Q142" s="279">
        <v>0</v>
      </c>
      <c r="R142" s="279">
        <f t="shared" si="12"/>
        <v>0</v>
      </c>
      <c r="S142" s="279">
        <v>0</v>
      </c>
      <c r="T142" s="280">
        <f t="shared" si="13"/>
        <v>0</v>
      </c>
      <c r="U142" s="122"/>
      <c r="V142" s="122"/>
      <c r="W142" s="122"/>
      <c r="X142" s="122"/>
      <c r="Y142" s="122"/>
      <c r="Z142" s="122"/>
      <c r="AA142" s="122"/>
      <c r="AB142" s="122"/>
      <c r="AC142" s="122"/>
      <c r="AD142" s="122"/>
      <c r="AE142" s="122"/>
      <c r="AR142" s="281" t="s">
        <v>140</v>
      </c>
      <c r="AT142" s="281" t="s">
        <v>135</v>
      </c>
      <c r="AU142" s="281" t="s">
        <v>141</v>
      </c>
      <c r="AY142" s="105" t="s">
        <v>132</v>
      </c>
      <c r="BE142" s="282">
        <f t="shared" si="14"/>
        <v>0</v>
      </c>
      <c r="BF142" s="282">
        <f t="shared" si="15"/>
        <v>0</v>
      </c>
      <c r="BG142" s="282">
        <f t="shared" si="16"/>
        <v>0</v>
      </c>
      <c r="BH142" s="282">
        <f t="shared" si="17"/>
        <v>0</v>
      </c>
      <c r="BI142" s="282">
        <f t="shared" si="18"/>
        <v>0</v>
      </c>
      <c r="BJ142" s="105" t="s">
        <v>141</v>
      </c>
      <c r="BK142" s="282">
        <f t="shared" si="19"/>
        <v>0</v>
      </c>
      <c r="BL142" s="105" t="s">
        <v>140</v>
      </c>
      <c r="BM142" s="281" t="s">
        <v>1039</v>
      </c>
    </row>
    <row r="143" spans="1:65" s="128" customFormat="1" ht="16.5" customHeight="1" x14ac:dyDescent="0.2">
      <c r="A143" s="122"/>
      <c r="B143" s="123"/>
      <c r="C143" s="271" t="s">
        <v>246</v>
      </c>
      <c r="D143" s="271" t="s">
        <v>135</v>
      </c>
      <c r="E143" s="272" t="s">
        <v>1040</v>
      </c>
      <c r="F143" s="273" t="s">
        <v>1041</v>
      </c>
      <c r="G143" s="274" t="s">
        <v>655</v>
      </c>
      <c r="H143" s="275">
        <v>5</v>
      </c>
      <c r="I143" s="5"/>
      <c r="J143" s="276">
        <f t="shared" si="10"/>
        <v>0</v>
      </c>
      <c r="K143" s="273" t="s">
        <v>3</v>
      </c>
      <c r="L143" s="123"/>
      <c r="M143" s="277" t="s">
        <v>3</v>
      </c>
      <c r="N143" s="278" t="s">
        <v>48</v>
      </c>
      <c r="O143" s="165"/>
      <c r="P143" s="279">
        <f t="shared" si="11"/>
        <v>0</v>
      </c>
      <c r="Q143" s="279">
        <v>0</v>
      </c>
      <c r="R143" s="279">
        <f t="shared" si="12"/>
        <v>0</v>
      </c>
      <c r="S143" s="279">
        <v>0</v>
      </c>
      <c r="T143" s="280">
        <f t="shared" si="13"/>
        <v>0</v>
      </c>
      <c r="U143" s="122"/>
      <c r="V143" s="122"/>
      <c r="W143" s="122"/>
      <c r="X143" s="122"/>
      <c r="Y143" s="122"/>
      <c r="Z143" s="122"/>
      <c r="AA143" s="122"/>
      <c r="AB143" s="122"/>
      <c r="AC143" s="122"/>
      <c r="AD143" s="122"/>
      <c r="AE143" s="122"/>
      <c r="AR143" s="281" t="s">
        <v>140</v>
      </c>
      <c r="AT143" s="281" t="s">
        <v>135</v>
      </c>
      <c r="AU143" s="281" t="s">
        <v>141</v>
      </c>
      <c r="AY143" s="105" t="s">
        <v>132</v>
      </c>
      <c r="BE143" s="282">
        <f t="shared" si="14"/>
        <v>0</v>
      </c>
      <c r="BF143" s="282">
        <f t="shared" si="15"/>
        <v>0</v>
      </c>
      <c r="BG143" s="282">
        <f t="shared" si="16"/>
        <v>0</v>
      </c>
      <c r="BH143" s="282">
        <f t="shared" si="17"/>
        <v>0</v>
      </c>
      <c r="BI143" s="282">
        <f t="shared" si="18"/>
        <v>0</v>
      </c>
      <c r="BJ143" s="105" t="s">
        <v>141</v>
      </c>
      <c r="BK143" s="282">
        <f t="shared" si="19"/>
        <v>0</v>
      </c>
      <c r="BL143" s="105" t="s">
        <v>140</v>
      </c>
      <c r="BM143" s="281" t="s">
        <v>1042</v>
      </c>
    </row>
    <row r="144" spans="1:65" s="128" customFormat="1" ht="16.5" customHeight="1" x14ac:dyDescent="0.2">
      <c r="A144" s="122"/>
      <c r="B144" s="123"/>
      <c r="C144" s="271" t="s">
        <v>335</v>
      </c>
      <c r="D144" s="271" t="s">
        <v>135</v>
      </c>
      <c r="E144" s="272" t="s">
        <v>1043</v>
      </c>
      <c r="F144" s="273" t="s">
        <v>1044</v>
      </c>
      <c r="G144" s="274" t="s">
        <v>655</v>
      </c>
      <c r="H144" s="275">
        <v>2</v>
      </c>
      <c r="I144" s="5"/>
      <c r="J144" s="276">
        <f t="shared" si="10"/>
        <v>0</v>
      </c>
      <c r="K144" s="273" t="s">
        <v>3</v>
      </c>
      <c r="L144" s="123"/>
      <c r="M144" s="277" t="s">
        <v>3</v>
      </c>
      <c r="N144" s="278" t="s">
        <v>48</v>
      </c>
      <c r="O144" s="165"/>
      <c r="P144" s="279">
        <f t="shared" si="11"/>
        <v>0</v>
      </c>
      <c r="Q144" s="279">
        <v>0</v>
      </c>
      <c r="R144" s="279">
        <f t="shared" si="12"/>
        <v>0</v>
      </c>
      <c r="S144" s="279">
        <v>0</v>
      </c>
      <c r="T144" s="280">
        <f t="shared" si="13"/>
        <v>0</v>
      </c>
      <c r="U144" s="122"/>
      <c r="V144" s="122"/>
      <c r="W144" s="122"/>
      <c r="X144" s="122"/>
      <c r="Y144" s="122"/>
      <c r="Z144" s="122"/>
      <c r="AA144" s="122"/>
      <c r="AB144" s="122"/>
      <c r="AC144" s="122"/>
      <c r="AD144" s="122"/>
      <c r="AE144" s="122"/>
      <c r="AR144" s="281" t="s">
        <v>140</v>
      </c>
      <c r="AT144" s="281" t="s">
        <v>135</v>
      </c>
      <c r="AU144" s="281" t="s">
        <v>141</v>
      </c>
      <c r="AY144" s="105" t="s">
        <v>132</v>
      </c>
      <c r="BE144" s="282">
        <f t="shared" si="14"/>
        <v>0</v>
      </c>
      <c r="BF144" s="282">
        <f t="shared" si="15"/>
        <v>0</v>
      </c>
      <c r="BG144" s="282">
        <f t="shared" si="16"/>
        <v>0</v>
      </c>
      <c r="BH144" s="282">
        <f t="shared" si="17"/>
        <v>0</v>
      </c>
      <c r="BI144" s="282">
        <f t="shared" si="18"/>
        <v>0</v>
      </c>
      <c r="BJ144" s="105" t="s">
        <v>141</v>
      </c>
      <c r="BK144" s="282">
        <f t="shared" si="19"/>
        <v>0</v>
      </c>
      <c r="BL144" s="105" t="s">
        <v>140</v>
      </c>
      <c r="BM144" s="281" t="s">
        <v>1045</v>
      </c>
    </row>
    <row r="145" spans="1:65" s="128" customFormat="1" ht="16.5" customHeight="1" x14ac:dyDescent="0.2">
      <c r="A145" s="122"/>
      <c r="B145" s="123"/>
      <c r="C145" s="271" t="s">
        <v>341</v>
      </c>
      <c r="D145" s="271" t="s">
        <v>135</v>
      </c>
      <c r="E145" s="272" t="s">
        <v>1046</v>
      </c>
      <c r="F145" s="273" t="s">
        <v>1047</v>
      </c>
      <c r="G145" s="274" t="s">
        <v>655</v>
      </c>
      <c r="H145" s="275">
        <v>20</v>
      </c>
      <c r="I145" s="5"/>
      <c r="J145" s="276">
        <f t="shared" si="10"/>
        <v>0</v>
      </c>
      <c r="K145" s="273" t="s">
        <v>3</v>
      </c>
      <c r="L145" s="123"/>
      <c r="M145" s="277" t="s">
        <v>3</v>
      </c>
      <c r="N145" s="278" t="s">
        <v>48</v>
      </c>
      <c r="O145" s="165"/>
      <c r="P145" s="279">
        <f t="shared" si="11"/>
        <v>0</v>
      </c>
      <c r="Q145" s="279">
        <v>0</v>
      </c>
      <c r="R145" s="279">
        <f t="shared" si="12"/>
        <v>0</v>
      </c>
      <c r="S145" s="279">
        <v>0</v>
      </c>
      <c r="T145" s="280">
        <f t="shared" si="13"/>
        <v>0</v>
      </c>
      <c r="U145" s="122"/>
      <c r="V145" s="122"/>
      <c r="W145" s="122"/>
      <c r="X145" s="122"/>
      <c r="Y145" s="122"/>
      <c r="Z145" s="122"/>
      <c r="AA145" s="122"/>
      <c r="AB145" s="122"/>
      <c r="AC145" s="122"/>
      <c r="AD145" s="122"/>
      <c r="AE145" s="122"/>
      <c r="AR145" s="281" t="s">
        <v>140</v>
      </c>
      <c r="AT145" s="281" t="s">
        <v>135</v>
      </c>
      <c r="AU145" s="281" t="s">
        <v>141</v>
      </c>
      <c r="AY145" s="105" t="s">
        <v>132</v>
      </c>
      <c r="BE145" s="282">
        <f t="shared" si="14"/>
        <v>0</v>
      </c>
      <c r="BF145" s="282">
        <f t="shared" si="15"/>
        <v>0</v>
      </c>
      <c r="BG145" s="282">
        <f t="shared" si="16"/>
        <v>0</v>
      </c>
      <c r="BH145" s="282">
        <f t="shared" si="17"/>
        <v>0</v>
      </c>
      <c r="BI145" s="282">
        <f t="shared" si="18"/>
        <v>0</v>
      </c>
      <c r="BJ145" s="105" t="s">
        <v>141</v>
      </c>
      <c r="BK145" s="282">
        <f t="shared" si="19"/>
        <v>0</v>
      </c>
      <c r="BL145" s="105" t="s">
        <v>140</v>
      </c>
      <c r="BM145" s="281" t="s">
        <v>1048</v>
      </c>
    </row>
    <row r="146" spans="1:65" s="128" customFormat="1" ht="16.5" customHeight="1" x14ac:dyDescent="0.2">
      <c r="A146" s="122"/>
      <c r="B146" s="123"/>
      <c r="C146" s="271" t="s">
        <v>348</v>
      </c>
      <c r="D146" s="271" t="s">
        <v>135</v>
      </c>
      <c r="E146" s="272" t="s">
        <v>1049</v>
      </c>
      <c r="F146" s="273" t="s">
        <v>1050</v>
      </c>
      <c r="G146" s="274" t="s">
        <v>655</v>
      </c>
      <c r="H146" s="275">
        <v>10</v>
      </c>
      <c r="I146" s="5"/>
      <c r="J146" s="276">
        <f t="shared" si="10"/>
        <v>0</v>
      </c>
      <c r="K146" s="273" t="s">
        <v>3</v>
      </c>
      <c r="L146" s="123"/>
      <c r="M146" s="277" t="s">
        <v>3</v>
      </c>
      <c r="N146" s="278" t="s">
        <v>48</v>
      </c>
      <c r="O146" s="165"/>
      <c r="P146" s="279">
        <f t="shared" si="11"/>
        <v>0</v>
      </c>
      <c r="Q146" s="279">
        <v>0</v>
      </c>
      <c r="R146" s="279">
        <f t="shared" si="12"/>
        <v>0</v>
      </c>
      <c r="S146" s="279">
        <v>0</v>
      </c>
      <c r="T146" s="280">
        <f t="shared" si="13"/>
        <v>0</v>
      </c>
      <c r="U146" s="122"/>
      <c r="V146" s="122"/>
      <c r="W146" s="122"/>
      <c r="X146" s="122"/>
      <c r="Y146" s="122"/>
      <c r="Z146" s="122"/>
      <c r="AA146" s="122"/>
      <c r="AB146" s="122"/>
      <c r="AC146" s="122"/>
      <c r="AD146" s="122"/>
      <c r="AE146" s="122"/>
      <c r="AR146" s="281" t="s">
        <v>140</v>
      </c>
      <c r="AT146" s="281" t="s">
        <v>135</v>
      </c>
      <c r="AU146" s="281" t="s">
        <v>141</v>
      </c>
      <c r="AY146" s="105" t="s">
        <v>132</v>
      </c>
      <c r="BE146" s="282">
        <f t="shared" si="14"/>
        <v>0</v>
      </c>
      <c r="BF146" s="282">
        <f t="shared" si="15"/>
        <v>0</v>
      </c>
      <c r="BG146" s="282">
        <f t="shared" si="16"/>
        <v>0</v>
      </c>
      <c r="BH146" s="282">
        <f t="shared" si="17"/>
        <v>0</v>
      </c>
      <c r="BI146" s="282">
        <f t="shared" si="18"/>
        <v>0</v>
      </c>
      <c r="BJ146" s="105" t="s">
        <v>141</v>
      </c>
      <c r="BK146" s="282">
        <f t="shared" si="19"/>
        <v>0</v>
      </c>
      <c r="BL146" s="105" t="s">
        <v>140</v>
      </c>
      <c r="BM146" s="281" t="s">
        <v>1051</v>
      </c>
    </row>
    <row r="147" spans="1:65" s="258" customFormat="1" ht="22.9" customHeight="1" x14ac:dyDescent="0.2">
      <c r="B147" s="259"/>
      <c r="D147" s="260" t="s">
        <v>75</v>
      </c>
      <c r="E147" s="269" t="s">
        <v>1052</v>
      </c>
      <c r="F147" s="269" t="s">
        <v>1053</v>
      </c>
      <c r="J147" s="270">
        <f>BK147</f>
        <v>0</v>
      </c>
      <c r="L147" s="259"/>
      <c r="M147" s="263"/>
      <c r="N147" s="264"/>
      <c r="O147" s="264"/>
      <c r="P147" s="265">
        <f>SUM(P148:P158)</f>
        <v>0</v>
      </c>
      <c r="Q147" s="264"/>
      <c r="R147" s="265">
        <f>SUM(R148:R158)</f>
        <v>0</v>
      </c>
      <c r="S147" s="264"/>
      <c r="T147" s="266">
        <f>SUM(T148:T158)</f>
        <v>0</v>
      </c>
      <c r="AR147" s="260" t="s">
        <v>84</v>
      </c>
      <c r="AT147" s="267" t="s">
        <v>75</v>
      </c>
      <c r="AU147" s="267" t="s">
        <v>84</v>
      </c>
      <c r="AY147" s="260" t="s">
        <v>132</v>
      </c>
      <c r="BK147" s="268">
        <f>SUM(BK148:BK158)</f>
        <v>0</v>
      </c>
    </row>
    <row r="148" spans="1:65" s="128" customFormat="1" ht="16.5" customHeight="1" x14ac:dyDescent="0.2">
      <c r="A148" s="122"/>
      <c r="B148" s="123"/>
      <c r="C148" s="271" t="s">
        <v>353</v>
      </c>
      <c r="D148" s="271" t="s">
        <v>135</v>
      </c>
      <c r="E148" s="272" t="s">
        <v>1054</v>
      </c>
      <c r="F148" s="273" t="s">
        <v>1055</v>
      </c>
      <c r="G148" s="274" t="s">
        <v>929</v>
      </c>
      <c r="H148" s="275">
        <v>1</v>
      </c>
      <c r="I148" s="5"/>
      <c r="J148" s="276">
        <f t="shared" ref="J148:J158" si="20">ROUND(I148*H148,2)</f>
        <v>0</v>
      </c>
      <c r="K148" s="273" t="s">
        <v>3</v>
      </c>
      <c r="L148" s="123"/>
      <c r="M148" s="277" t="s">
        <v>3</v>
      </c>
      <c r="N148" s="278" t="s">
        <v>48</v>
      </c>
      <c r="O148" s="165"/>
      <c r="P148" s="279">
        <f t="shared" ref="P148:P158" si="21">O148*H148</f>
        <v>0</v>
      </c>
      <c r="Q148" s="279">
        <v>0</v>
      </c>
      <c r="R148" s="279">
        <f t="shared" ref="R148:R158" si="22">Q148*H148</f>
        <v>0</v>
      </c>
      <c r="S148" s="279">
        <v>0</v>
      </c>
      <c r="T148" s="280">
        <f t="shared" ref="T148:T158" si="23">S148*H148</f>
        <v>0</v>
      </c>
      <c r="U148" s="122"/>
      <c r="V148" s="122"/>
      <c r="W148" s="122"/>
      <c r="X148" s="122"/>
      <c r="Y148" s="122"/>
      <c r="Z148" s="122"/>
      <c r="AA148" s="122"/>
      <c r="AB148" s="122"/>
      <c r="AC148" s="122"/>
      <c r="AD148" s="122"/>
      <c r="AE148" s="122"/>
      <c r="AR148" s="281" t="s">
        <v>140</v>
      </c>
      <c r="AT148" s="281" t="s">
        <v>135</v>
      </c>
      <c r="AU148" s="281" t="s">
        <v>141</v>
      </c>
      <c r="AY148" s="105" t="s">
        <v>132</v>
      </c>
      <c r="BE148" s="282">
        <f t="shared" ref="BE148:BE158" si="24">IF(N148="základní",J148,0)</f>
        <v>0</v>
      </c>
      <c r="BF148" s="282">
        <f t="shared" ref="BF148:BF158" si="25">IF(N148="snížená",J148,0)</f>
        <v>0</v>
      </c>
      <c r="BG148" s="282">
        <f t="shared" ref="BG148:BG158" si="26">IF(N148="zákl. přenesená",J148,0)</f>
        <v>0</v>
      </c>
      <c r="BH148" s="282">
        <f t="shared" ref="BH148:BH158" si="27">IF(N148="sníž. přenesená",J148,0)</f>
        <v>0</v>
      </c>
      <c r="BI148" s="282">
        <f t="shared" ref="BI148:BI158" si="28">IF(N148="nulová",J148,0)</f>
        <v>0</v>
      </c>
      <c r="BJ148" s="105" t="s">
        <v>141</v>
      </c>
      <c r="BK148" s="282">
        <f t="shared" ref="BK148:BK158" si="29">ROUND(I148*H148,2)</f>
        <v>0</v>
      </c>
      <c r="BL148" s="105" t="s">
        <v>140</v>
      </c>
      <c r="BM148" s="281" t="s">
        <v>1056</v>
      </c>
    </row>
    <row r="149" spans="1:65" s="128" customFormat="1" ht="16.5" customHeight="1" x14ac:dyDescent="0.2">
      <c r="A149" s="122"/>
      <c r="B149" s="123"/>
      <c r="C149" s="271" t="s">
        <v>360</v>
      </c>
      <c r="D149" s="271" t="s">
        <v>135</v>
      </c>
      <c r="E149" s="272" t="s">
        <v>1057</v>
      </c>
      <c r="F149" s="273" t="s">
        <v>1058</v>
      </c>
      <c r="G149" s="274" t="s">
        <v>929</v>
      </c>
      <c r="H149" s="275">
        <v>2</v>
      </c>
      <c r="I149" s="5"/>
      <c r="J149" s="276">
        <f t="shared" si="20"/>
        <v>0</v>
      </c>
      <c r="K149" s="273" t="s">
        <v>3</v>
      </c>
      <c r="L149" s="123"/>
      <c r="M149" s="277" t="s">
        <v>3</v>
      </c>
      <c r="N149" s="278" t="s">
        <v>48</v>
      </c>
      <c r="O149" s="165"/>
      <c r="P149" s="279">
        <f t="shared" si="21"/>
        <v>0</v>
      </c>
      <c r="Q149" s="279">
        <v>0</v>
      </c>
      <c r="R149" s="279">
        <f t="shared" si="22"/>
        <v>0</v>
      </c>
      <c r="S149" s="279">
        <v>0</v>
      </c>
      <c r="T149" s="280">
        <f t="shared" si="23"/>
        <v>0</v>
      </c>
      <c r="U149" s="122"/>
      <c r="V149" s="122"/>
      <c r="W149" s="122"/>
      <c r="X149" s="122"/>
      <c r="Y149" s="122"/>
      <c r="Z149" s="122"/>
      <c r="AA149" s="122"/>
      <c r="AB149" s="122"/>
      <c r="AC149" s="122"/>
      <c r="AD149" s="122"/>
      <c r="AE149" s="122"/>
      <c r="AR149" s="281" t="s">
        <v>140</v>
      </c>
      <c r="AT149" s="281" t="s">
        <v>135</v>
      </c>
      <c r="AU149" s="281" t="s">
        <v>141</v>
      </c>
      <c r="AY149" s="105" t="s">
        <v>132</v>
      </c>
      <c r="BE149" s="282">
        <f t="shared" si="24"/>
        <v>0</v>
      </c>
      <c r="BF149" s="282">
        <f t="shared" si="25"/>
        <v>0</v>
      </c>
      <c r="BG149" s="282">
        <f t="shared" si="26"/>
        <v>0</v>
      </c>
      <c r="BH149" s="282">
        <f t="shared" si="27"/>
        <v>0</v>
      </c>
      <c r="BI149" s="282">
        <f t="shared" si="28"/>
        <v>0</v>
      </c>
      <c r="BJ149" s="105" t="s">
        <v>141</v>
      </c>
      <c r="BK149" s="282">
        <f t="shared" si="29"/>
        <v>0</v>
      </c>
      <c r="BL149" s="105" t="s">
        <v>140</v>
      </c>
      <c r="BM149" s="281" t="s">
        <v>1059</v>
      </c>
    </row>
    <row r="150" spans="1:65" s="128" customFormat="1" ht="16.5" customHeight="1" x14ac:dyDescent="0.2">
      <c r="A150" s="122"/>
      <c r="B150" s="123"/>
      <c r="C150" s="271" t="s">
        <v>366</v>
      </c>
      <c r="D150" s="271" t="s">
        <v>135</v>
      </c>
      <c r="E150" s="272" t="s">
        <v>1060</v>
      </c>
      <c r="F150" s="273" t="s">
        <v>1061</v>
      </c>
      <c r="G150" s="274" t="s">
        <v>929</v>
      </c>
      <c r="H150" s="275">
        <v>2</v>
      </c>
      <c r="I150" s="5"/>
      <c r="J150" s="276">
        <f t="shared" si="20"/>
        <v>0</v>
      </c>
      <c r="K150" s="273" t="s">
        <v>3</v>
      </c>
      <c r="L150" s="123"/>
      <c r="M150" s="277" t="s">
        <v>3</v>
      </c>
      <c r="N150" s="278" t="s">
        <v>48</v>
      </c>
      <c r="O150" s="165"/>
      <c r="P150" s="279">
        <f t="shared" si="21"/>
        <v>0</v>
      </c>
      <c r="Q150" s="279">
        <v>0</v>
      </c>
      <c r="R150" s="279">
        <f t="shared" si="22"/>
        <v>0</v>
      </c>
      <c r="S150" s="279">
        <v>0</v>
      </c>
      <c r="T150" s="280">
        <f t="shared" si="23"/>
        <v>0</v>
      </c>
      <c r="U150" s="122"/>
      <c r="V150" s="122"/>
      <c r="W150" s="122"/>
      <c r="X150" s="122"/>
      <c r="Y150" s="122"/>
      <c r="Z150" s="122"/>
      <c r="AA150" s="122"/>
      <c r="AB150" s="122"/>
      <c r="AC150" s="122"/>
      <c r="AD150" s="122"/>
      <c r="AE150" s="122"/>
      <c r="AR150" s="281" t="s">
        <v>140</v>
      </c>
      <c r="AT150" s="281" t="s">
        <v>135</v>
      </c>
      <c r="AU150" s="281" t="s">
        <v>141</v>
      </c>
      <c r="AY150" s="105" t="s">
        <v>132</v>
      </c>
      <c r="BE150" s="282">
        <f t="shared" si="24"/>
        <v>0</v>
      </c>
      <c r="BF150" s="282">
        <f t="shared" si="25"/>
        <v>0</v>
      </c>
      <c r="BG150" s="282">
        <f t="shared" si="26"/>
        <v>0</v>
      </c>
      <c r="BH150" s="282">
        <f t="shared" si="27"/>
        <v>0</v>
      </c>
      <c r="BI150" s="282">
        <f t="shared" si="28"/>
        <v>0</v>
      </c>
      <c r="BJ150" s="105" t="s">
        <v>141</v>
      </c>
      <c r="BK150" s="282">
        <f t="shared" si="29"/>
        <v>0</v>
      </c>
      <c r="BL150" s="105" t="s">
        <v>140</v>
      </c>
      <c r="BM150" s="281" t="s">
        <v>1062</v>
      </c>
    </row>
    <row r="151" spans="1:65" s="128" customFormat="1" ht="16.5" customHeight="1" x14ac:dyDescent="0.2">
      <c r="A151" s="122"/>
      <c r="B151" s="123"/>
      <c r="C151" s="271" t="s">
        <v>371</v>
      </c>
      <c r="D151" s="271" t="s">
        <v>135</v>
      </c>
      <c r="E151" s="272" t="s">
        <v>1063</v>
      </c>
      <c r="F151" s="273" t="s">
        <v>1064</v>
      </c>
      <c r="G151" s="274" t="s">
        <v>929</v>
      </c>
      <c r="H151" s="275">
        <v>2</v>
      </c>
      <c r="I151" s="5"/>
      <c r="J151" s="276">
        <f t="shared" si="20"/>
        <v>0</v>
      </c>
      <c r="K151" s="273" t="s">
        <v>3</v>
      </c>
      <c r="L151" s="123"/>
      <c r="M151" s="277" t="s">
        <v>3</v>
      </c>
      <c r="N151" s="278" t="s">
        <v>48</v>
      </c>
      <c r="O151" s="165"/>
      <c r="P151" s="279">
        <f t="shared" si="21"/>
        <v>0</v>
      </c>
      <c r="Q151" s="279">
        <v>0</v>
      </c>
      <c r="R151" s="279">
        <f t="shared" si="22"/>
        <v>0</v>
      </c>
      <c r="S151" s="279">
        <v>0</v>
      </c>
      <c r="T151" s="280">
        <f t="shared" si="23"/>
        <v>0</v>
      </c>
      <c r="U151" s="122"/>
      <c r="V151" s="122"/>
      <c r="W151" s="122"/>
      <c r="X151" s="122"/>
      <c r="Y151" s="122"/>
      <c r="Z151" s="122"/>
      <c r="AA151" s="122"/>
      <c r="AB151" s="122"/>
      <c r="AC151" s="122"/>
      <c r="AD151" s="122"/>
      <c r="AE151" s="122"/>
      <c r="AR151" s="281" t="s">
        <v>140</v>
      </c>
      <c r="AT151" s="281" t="s">
        <v>135</v>
      </c>
      <c r="AU151" s="281" t="s">
        <v>141</v>
      </c>
      <c r="AY151" s="105" t="s">
        <v>132</v>
      </c>
      <c r="BE151" s="282">
        <f t="shared" si="24"/>
        <v>0</v>
      </c>
      <c r="BF151" s="282">
        <f t="shared" si="25"/>
        <v>0</v>
      </c>
      <c r="BG151" s="282">
        <f t="shared" si="26"/>
        <v>0</v>
      </c>
      <c r="BH151" s="282">
        <f t="shared" si="27"/>
        <v>0</v>
      </c>
      <c r="BI151" s="282">
        <f t="shared" si="28"/>
        <v>0</v>
      </c>
      <c r="BJ151" s="105" t="s">
        <v>141</v>
      </c>
      <c r="BK151" s="282">
        <f t="shared" si="29"/>
        <v>0</v>
      </c>
      <c r="BL151" s="105" t="s">
        <v>140</v>
      </c>
      <c r="BM151" s="281" t="s">
        <v>1065</v>
      </c>
    </row>
    <row r="152" spans="1:65" s="128" customFormat="1" ht="16.5" customHeight="1" x14ac:dyDescent="0.2">
      <c r="A152" s="122"/>
      <c r="B152" s="123"/>
      <c r="C152" s="271" t="s">
        <v>376</v>
      </c>
      <c r="D152" s="271" t="s">
        <v>135</v>
      </c>
      <c r="E152" s="272" t="s">
        <v>1066</v>
      </c>
      <c r="F152" s="273" t="s">
        <v>1067</v>
      </c>
      <c r="G152" s="274" t="s">
        <v>929</v>
      </c>
      <c r="H152" s="275">
        <v>31</v>
      </c>
      <c r="I152" s="5"/>
      <c r="J152" s="276">
        <f t="shared" si="20"/>
        <v>0</v>
      </c>
      <c r="K152" s="273" t="s">
        <v>3</v>
      </c>
      <c r="L152" s="123"/>
      <c r="M152" s="277" t="s">
        <v>3</v>
      </c>
      <c r="N152" s="278" t="s">
        <v>48</v>
      </c>
      <c r="O152" s="165"/>
      <c r="P152" s="279">
        <f t="shared" si="21"/>
        <v>0</v>
      </c>
      <c r="Q152" s="279">
        <v>0</v>
      </c>
      <c r="R152" s="279">
        <f t="shared" si="22"/>
        <v>0</v>
      </c>
      <c r="S152" s="279">
        <v>0</v>
      </c>
      <c r="T152" s="280">
        <f t="shared" si="23"/>
        <v>0</v>
      </c>
      <c r="U152" s="122"/>
      <c r="V152" s="122"/>
      <c r="W152" s="122"/>
      <c r="X152" s="122"/>
      <c r="Y152" s="122"/>
      <c r="Z152" s="122"/>
      <c r="AA152" s="122"/>
      <c r="AB152" s="122"/>
      <c r="AC152" s="122"/>
      <c r="AD152" s="122"/>
      <c r="AE152" s="122"/>
      <c r="AR152" s="281" t="s">
        <v>140</v>
      </c>
      <c r="AT152" s="281" t="s">
        <v>135</v>
      </c>
      <c r="AU152" s="281" t="s">
        <v>141</v>
      </c>
      <c r="AY152" s="105" t="s">
        <v>132</v>
      </c>
      <c r="BE152" s="282">
        <f t="shared" si="24"/>
        <v>0</v>
      </c>
      <c r="BF152" s="282">
        <f t="shared" si="25"/>
        <v>0</v>
      </c>
      <c r="BG152" s="282">
        <f t="shared" si="26"/>
        <v>0</v>
      </c>
      <c r="BH152" s="282">
        <f t="shared" si="27"/>
        <v>0</v>
      </c>
      <c r="BI152" s="282">
        <f t="shared" si="28"/>
        <v>0</v>
      </c>
      <c r="BJ152" s="105" t="s">
        <v>141</v>
      </c>
      <c r="BK152" s="282">
        <f t="shared" si="29"/>
        <v>0</v>
      </c>
      <c r="BL152" s="105" t="s">
        <v>140</v>
      </c>
      <c r="BM152" s="281" t="s">
        <v>1068</v>
      </c>
    </row>
    <row r="153" spans="1:65" s="128" customFormat="1" ht="16.5" customHeight="1" x14ac:dyDescent="0.2">
      <c r="A153" s="122"/>
      <c r="B153" s="123"/>
      <c r="C153" s="271" t="s">
        <v>381</v>
      </c>
      <c r="D153" s="271" t="s">
        <v>135</v>
      </c>
      <c r="E153" s="272" t="s">
        <v>1069</v>
      </c>
      <c r="F153" s="273" t="s">
        <v>1070</v>
      </c>
      <c r="G153" s="274" t="s">
        <v>178</v>
      </c>
      <c r="H153" s="275">
        <v>20</v>
      </c>
      <c r="I153" s="5"/>
      <c r="J153" s="276">
        <f t="shared" si="20"/>
        <v>0</v>
      </c>
      <c r="K153" s="273" t="s">
        <v>3</v>
      </c>
      <c r="L153" s="123"/>
      <c r="M153" s="277" t="s">
        <v>3</v>
      </c>
      <c r="N153" s="278" t="s">
        <v>48</v>
      </c>
      <c r="O153" s="165"/>
      <c r="P153" s="279">
        <f t="shared" si="21"/>
        <v>0</v>
      </c>
      <c r="Q153" s="279">
        <v>0</v>
      </c>
      <c r="R153" s="279">
        <f t="shared" si="22"/>
        <v>0</v>
      </c>
      <c r="S153" s="279">
        <v>0</v>
      </c>
      <c r="T153" s="280">
        <f t="shared" si="23"/>
        <v>0</v>
      </c>
      <c r="U153" s="122"/>
      <c r="V153" s="122"/>
      <c r="W153" s="122"/>
      <c r="X153" s="122"/>
      <c r="Y153" s="122"/>
      <c r="Z153" s="122"/>
      <c r="AA153" s="122"/>
      <c r="AB153" s="122"/>
      <c r="AC153" s="122"/>
      <c r="AD153" s="122"/>
      <c r="AE153" s="122"/>
      <c r="AR153" s="281" t="s">
        <v>140</v>
      </c>
      <c r="AT153" s="281" t="s">
        <v>135</v>
      </c>
      <c r="AU153" s="281" t="s">
        <v>141</v>
      </c>
      <c r="AY153" s="105" t="s">
        <v>132</v>
      </c>
      <c r="BE153" s="282">
        <f t="shared" si="24"/>
        <v>0</v>
      </c>
      <c r="BF153" s="282">
        <f t="shared" si="25"/>
        <v>0</v>
      </c>
      <c r="BG153" s="282">
        <f t="shared" si="26"/>
        <v>0</v>
      </c>
      <c r="BH153" s="282">
        <f t="shared" si="27"/>
        <v>0</v>
      </c>
      <c r="BI153" s="282">
        <f t="shared" si="28"/>
        <v>0</v>
      </c>
      <c r="BJ153" s="105" t="s">
        <v>141</v>
      </c>
      <c r="BK153" s="282">
        <f t="shared" si="29"/>
        <v>0</v>
      </c>
      <c r="BL153" s="105" t="s">
        <v>140</v>
      </c>
      <c r="BM153" s="281" t="s">
        <v>1071</v>
      </c>
    </row>
    <row r="154" spans="1:65" s="128" customFormat="1" ht="16.5" customHeight="1" x14ac:dyDescent="0.2">
      <c r="A154" s="122"/>
      <c r="B154" s="123"/>
      <c r="C154" s="271" t="s">
        <v>386</v>
      </c>
      <c r="D154" s="271" t="s">
        <v>135</v>
      </c>
      <c r="E154" s="272" t="s">
        <v>1072</v>
      </c>
      <c r="F154" s="273" t="s">
        <v>1073</v>
      </c>
      <c r="G154" s="274" t="s">
        <v>178</v>
      </c>
      <c r="H154" s="275">
        <v>360</v>
      </c>
      <c r="I154" s="5"/>
      <c r="J154" s="276">
        <f t="shared" si="20"/>
        <v>0</v>
      </c>
      <c r="K154" s="273" t="s">
        <v>3</v>
      </c>
      <c r="L154" s="123"/>
      <c r="M154" s="277" t="s">
        <v>3</v>
      </c>
      <c r="N154" s="278" t="s">
        <v>48</v>
      </c>
      <c r="O154" s="165"/>
      <c r="P154" s="279">
        <f t="shared" si="21"/>
        <v>0</v>
      </c>
      <c r="Q154" s="279">
        <v>0</v>
      </c>
      <c r="R154" s="279">
        <f t="shared" si="22"/>
        <v>0</v>
      </c>
      <c r="S154" s="279">
        <v>0</v>
      </c>
      <c r="T154" s="280">
        <f t="shared" si="23"/>
        <v>0</v>
      </c>
      <c r="U154" s="122"/>
      <c r="V154" s="122"/>
      <c r="W154" s="122"/>
      <c r="X154" s="122"/>
      <c r="Y154" s="122"/>
      <c r="Z154" s="122"/>
      <c r="AA154" s="122"/>
      <c r="AB154" s="122"/>
      <c r="AC154" s="122"/>
      <c r="AD154" s="122"/>
      <c r="AE154" s="122"/>
      <c r="AR154" s="281" t="s">
        <v>140</v>
      </c>
      <c r="AT154" s="281" t="s">
        <v>135</v>
      </c>
      <c r="AU154" s="281" t="s">
        <v>141</v>
      </c>
      <c r="AY154" s="105" t="s">
        <v>132</v>
      </c>
      <c r="BE154" s="282">
        <f t="shared" si="24"/>
        <v>0</v>
      </c>
      <c r="BF154" s="282">
        <f t="shared" si="25"/>
        <v>0</v>
      </c>
      <c r="BG154" s="282">
        <f t="shared" si="26"/>
        <v>0</v>
      </c>
      <c r="BH154" s="282">
        <f t="shared" si="27"/>
        <v>0</v>
      </c>
      <c r="BI154" s="282">
        <f t="shared" si="28"/>
        <v>0</v>
      </c>
      <c r="BJ154" s="105" t="s">
        <v>141</v>
      </c>
      <c r="BK154" s="282">
        <f t="shared" si="29"/>
        <v>0</v>
      </c>
      <c r="BL154" s="105" t="s">
        <v>140</v>
      </c>
      <c r="BM154" s="281" t="s">
        <v>1074</v>
      </c>
    </row>
    <row r="155" spans="1:65" s="128" customFormat="1" ht="16.5" customHeight="1" x14ac:dyDescent="0.2">
      <c r="A155" s="122"/>
      <c r="B155" s="123"/>
      <c r="C155" s="271" t="s">
        <v>393</v>
      </c>
      <c r="D155" s="271" t="s">
        <v>135</v>
      </c>
      <c r="E155" s="272" t="s">
        <v>1075</v>
      </c>
      <c r="F155" s="273" t="s">
        <v>1076</v>
      </c>
      <c r="G155" s="274" t="s">
        <v>929</v>
      </c>
      <c r="H155" s="275">
        <v>6</v>
      </c>
      <c r="I155" s="5"/>
      <c r="J155" s="276">
        <f t="shared" si="20"/>
        <v>0</v>
      </c>
      <c r="K155" s="273" t="s">
        <v>3</v>
      </c>
      <c r="L155" s="123"/>
      <c r="M155" s="277" t="s">
        <v>3</v>
      </c>
      <c r="N155" s="278" t="s">
        <v>48</v>
      </c>
      <c r="O155" s="165"/>
      <c r="P155" s="279">
        <f t="shared" si="21"/>
        <v>0</v>
      </c>
      <c r="Q155" s="279">
        <v>0</v>
      </c>
      <c r="R155" s="279">
        <f t="shared" si="22"/>
        <v>0</v>
      </c>
      <c r="S155" s="279">
        <v>0</v>
      </c>
      <c r="T155" s="280">
        <f t="shared" si="23"/>
        <v>0</v>
      </c>
      <c r="U155" s="122"/>
      <c r="V155" s="122"/>
      <c r="W155" s="122"/>
      <c r="X155" s="122"/>
      <c r="Y155" s="122"/>
      <c r="Z155" s="122"/>
      <c r="AA155" s="122"/>
      <c r="AB155" s="122"/>
      <c r="AC155" s="122"/>
      <c r="AD155" s="122"/>
      <c r="AE155" s="122"/>
      <c r="AR155" s="281" t="s">
        <v>140</v>
      </c>
      <c r="AT155" s="281" t="s">
        <v>135</v>
      </c>
      <c r="AU155" s="281" t="s">
        <v>141</v>
      </c>
      <c r="AY155" s="105" t="s">
        <v>132</v>
      </c>
      <c r="BE155" s="282">
        <f t="shared" si="24"/>
        <v>0</v>
      </c>
      <c r="BF155" s="282">
        <f t="shared" si="25"/>
        <v>0</v>
      </c>
      <c r="BG155" s="282">
        <f t="shared" si="26"/>
        <v>0</v>
      </c>
      <c r="BH155" s="282">
        <f t="shared" si="27"/>
        <v>0</v>
      </c>
      <c r="BI155" s="282">
        <f t="shared" si="28"/>
        <v>0</v>
      </c>
      <c r="BJ155" s="105" t="s">
        <v>141</v>
      </c>
      <c r="BK155" s="282">
        <f t="shared" si="29"/>
        <v>0</v>
      </c>
      <c r="BL155" s="105" t="s">
        <v>140</v>
      </c>
      <c r="BM155" s="281" t="s">
        <v>1077</v>
      </c>
    </row>
    <row r="156" spans="1:65" s="128" customFormat="1" ht="16.5" customHeight="1" x14ac:dyDescent="0.2">
      <c r="A156" s="122"/>
      <c r="B156" s="123"/>
      <c r="C156" s="271" t="s">
        <v>399</v>
      </c>
      <c r="D156" s="271" t="s">
        <v>135</v>
      </c>
      <c r="E156" s="272" t="s">
        <v>1078</v>
      </c>
      <c r="F156" s="273" t="s">
        <v>1079</v>
      </c>
      <c r="G156" s="274" t="s">
        <v>929</v>
      </c>
      <c r="H156" s="275">
        <v>1</v>
      </c>
      <c r="I156" s="5"/>
      <c r="J156" s="276">
        <f t="shared" si="20"/>
        <v>0</v>
      </c>
      <c r="K156" s="273" t="s">
        <v>3</v>
      </c>
      <c r="L156" s="123"/>
      <c r="M156" s="277" t="s">
        <v>3</v>
      </c>
      <c r="N156" s="278" t="s">
        <v>48</v>
      </c>
      <c r="O156" s="165"/>
      <c r="P156" s="279">
        <f t="shared" si="21"/>
        <v>0</v>
      </c>
      <c r="Q156" s="279">
        <v>0</v>
      </c>
      <c r="R156" s="279">
        <f t="shared" si="22"/>
        <v>0</v>
      </c>
      <c r="S156" s="279">
        <v>0</v>
      </c>
      <c r="T156" s="280">
        <f t="shared" si="23"/>
        <v>0</v>
      </c>
      <c r="U156" s="122"/>
      <c r="V156" s="122"/>
      <c r="W156" s="122"/>
      <c r="X156" s="122"/>
      <c r="Y156" s="122"/>
      <c r="Z156" s="122"/>
      <c r="AA156" s="122"/>
      <c r="AB156" s="122"/>
      <c r="AC156" s="122"/>
      <c r="AD156" s="122"/>
      <c r="AE156" s="122"/>
      <c r="AR156" s="281" t="s">
        <v>140</v>
      </c>
      <c r="AT156" s="281" t="s">
        <v>135</v>
      </c>
      <c r="AU156" s="281" t="s">
        <v>141</v>
      </c>
      <c r="AY156" s="105" t="s">
        <v>132</v>
      </c>
      <c r="BE156" s="282">
        <f t="shared" si="24"/>
        <v>0</v>
      </c>
      <c r="BF156" s="282">
        <f t="shared" si="25"/>
        <v>0</v>
      </c>
      <c r="BG156" s="282">
        <f t="shared" si="26"/>
        <v>0</v>
      </c>
      <c r="BH156" s="282">
        <f t="shared" si="27"/>
        <v>0</v>
      </c>
      <c r="BI156" s="282">
        <f t="shared" si="28"/>
        <v>0</v>
      </c>
      <c r="BJ156" s="105" t="s">
        <v>141</v>
      </c>
      <c r="BK156" s="282">
        <f t="shared" si="29"/>
        <v>0</v>
      </c>
      <c r="BL156" s="105" t="s">
        <v>140</v>
      </c>
      <c r="BM156" s="281" t="s">
        <v>1080</v>
      </c>
    </row>
    <row r="157" spans="1:65" s="128" customFormat="1" ht="16.5" customHeight="1" x14ac:dyDescent="0.2">
      <c r="A157" s="122"/>
      <c r="B157" s="123"/>
      <c r="C157" s="271" t="s">
        <v>404</v>
      </c>
      <c r="D157" s="271" t="s">
        <v>135</v>
      </c>
      <c r="E157" s="272" t="s">
        <v>1081</v>
      </c>
      <c r="F157" s="273" t="s">
        <v>1082</v>
      </c>
      <c r="G157" s="274" t="s">
        <v>929</v>
      </c>
      <c r="H157" s="275">
        <v>10</v>
      </c>
      <c r="I157" s="5"/>
      <c r="J157" s="276">
        <f t="shared" si="20"/>
        <v>0</v>
      </c>
      <c r="K157" s="273" t="s">
        <v>3</v>
      </c>
      <c r="L157" s="123"/>
      <c r="M157" s="277" t="s">
        <v>3</v>
      </c>
      <c r="N157" s="278" t="s">
        <v>48</v>
      </c>
      <c r="O157" s="165"/>
      <c r="P157" s="279">
        <f t="shared" si="21"/>
        <v>0</v>
      </c>
      <c r="Q157" s="279">
        <v>0</v>
      </c>
      <c r="R157" s="279">
        <f t="shared" si="22"/>
        <v>0</v>
      </c>
      <c r="S157" s="279">
        <v>0</v>
      </c>
      <c r="T157" s="280">
        <f t="shared" si="23"/>
        <v>0</v>
      </c>
      <c r="U157" s="122"/>
      <c r="V157" s="122"/>
      <c r="W157" s="122"/>
      <c r="X157" s="122"/>
      <c r="Y157" s="122"/>
      <c r="Z157" s="122"/>
      <c r="AA157" s="122"/>
      <c r="AB157" s="122"/>
      <c r="AC157" s="122"/>
      <c r="AD157" s="122"/>
      <c r="AE157" s="122"/>
      <c r="AR157" s="281" t="s">
        <v>140</v>
      </c>
      <c r="AT157" s="281" t="s">
        <v>135</v>
      </c>
      <c r="AU157" s="281" t="s">
        <v>141</v>
      </c>
      <c r="AY157" s="105" t="s">
        <v>132</v>
      </c>
      <c r="BE157" s="282">
        <f t="shared" si="24"/>
        <v>0</v>
      </c>
      <c r="BF157" s="282">
        <f t="shared" si="25"/>
        <v>0</v>
      </c>
      <c r="BG157" s="282">
        <f t="shared" si="26"/>
        <v>0</v>
      </c>
      <c r="BH157" s="282">
        <f t="shared" si="27"/>
        <v>0</v>
      </c>
      <c r="BI157" s="282">
        <f t="shared" si="28"/>
        <v>0</v>
      </c>
      <c r="BJ157" s="105" t="s">
        <v>141</v>
      </c>
      <c r="BK157" s="282">
        <f t="shared" si="29"/>
        <v>0</v>
      </c>
      <c r="BL157" s="105" t="s">
        <v>140</v>
      </c>
      <c r="BM157" s="281" t="s">
        <v>1083</v>
      </c>
    </row>
    <row r="158" spans="1:65" s="128" customFormat="1" ht="16.5" customHeight="1" x14ac:dyDescent="0.2">
      <c r="A158" s="122"/>
      <c r="B158" s="123"/>
      <c r="C158" s="271" t="s">
        <v>410</v>
      </c>
      <c r="D158" s="271" t="s">
        <v>135</v>
      </c>
      <c r="E158" s="272" t="s">
        <v>1084</v>
      </c>
      <c r="F158" s="273" t="s">
        <v>1085</v>
      </c>
      <c r="G158" s="274" t="s">
        <v>929</v>
      </c>
      <c r="H158" s="275">
        <v>19</v>
      </c>
      <c r="I158" s="5"/>
      <c r="J158" s="276">
        <f t="shared" si="20"/>
        <v>0</v>
      </c>
      <c r="K158" s="273" t="s">
        <v>3</v>
      </c>
      <c r="L158" s="123"/>
      <c r="M158" s="277" t="s">
        <v>3</v>
      </c>
      <c r="N158" s="278" t="s">
        <v>48</v>
      </c>
      <c r="O158" s="165"/>
      <c r="P158" s="279">
        <f t="shared" si="21"/>
        <v>0</v>
      </c>
      <c r="Q158" s="279">
        <v>0</v>
      </c>
      <c r="R158" s="279">
        <f t="shared" si="22"/>
        <v>0</v>
      </c>
      <c r="S158" s="279">
        <v>0</v>
      </c>
      <c r="T158" s="280">
        <f t="shared" si="23"/>
        <v>0</v>
      </c>
      <c r="U158" s="122"/>
      <c r="V158" s="122"/>
      <c r="W158" s="122"/>
      <c r="X158" s="122"/>
      <c r="Y158" s="122"/>
      <c r="Z158" s="122"/>
      <c r="AA158" s="122"/>
      <c r="AB158" s="122"/>
      <c r="AC158" s="122"/>
      <c r="AD158" s="122"/>
      <c r="AE158" s="122"/>
      <c r="AR158" s="281" t="s">
        <v>140</v>
      </c>
      <c r="AT158" s="281" t="s">
        <v>135</v>
      </c>
      <c r="AU158" s="281" t="s">
        <v>141</v>
      </c>
      <c r="AY158" s="105" t="s">
        <v>132</v>
      </c>
      <c r="BE158" s="282">
        <f t="shared" si="24"/>
        <v>0</v>
      </c>
      <c r="BF158" s="282">
        <f t="shared" si="25"/>
        <v>0</v>
      </c>
      <c r="BG158" s="282">
        <f t="shared" si="26"/>
        <v>0</v>
      </c>
      <c r="BH158" s="282">
        <f t="shared" si="27"/>
        <v>0</v>
      </c>
      <c r="BI158" s="282">
        <f t="shared" si="28"/>
        <v>0</v>
      </c>
      <c r="BJ158" s="105" t="s">
        <v>141</v>
      </c>
      <c r="BK158" s="282">
        <f t="shared" si="29"/>
        <v>0</v>
      </c>
      <c r="BL158" s="105" t="s">
        <v>140</v>
      </c>
      <c r="BM158" s="281" t="s">
        <v>1086</v>
      </c>
    </row>
    <row r="159" spans="1:65" s="258" customFormat="1" ht="22.9" customHeight="1" x14ac:dyDescent="0.2">
      <c r="B159" s="259"/>
      <c r="D159" s="260" t="s">
        <v>75</v>
      </c>
      <c r="E159" s="269" t="s">
        <v>1087</v>
      </c>
      <c r="F159" s="269" t="s">
        <v>1088</v>
      </c>
      <c r="J159" s="270">
        <f>BK159</f>
        <v>0</v>
      </c>
      <c r="L159" s="259"/>
      <c r="M159" s="263"/>
      <c r="N159" s="264"/>
      <c r="O159" s="264"/>
      <c r="P159" s="265">
        <f>SUM(P160:P163)</f>
        <v>0</v>
      </c>
      <c r="Q159" s="264"/>
      <c r="R159" s="265">
        <f>SUM(R160:R163)</f>
        <v>0</v>
      </c>
      <c r="S159" s="264"/>
      <c r="T159" s="266">
        <f>SUM(T160:T163)</f>
        <v>0</v>
      </c>
      <c r="AR159" s="260" t="s">
        <v>84</v>
      </c>
      <c r="AT159" s="267" t="s">
        <v>75</v>
      </c>
      <c r="AU159" s="267" t="s">
        <v>84</v>
      </c>
      <c r="AY159" s="260" t="s">
        <v>132</v>
      </c>
      <c r="BK159" s="268">
        <f>SUM(BK160:BK163)</f>
        <v>0</v>
      </c>
    </row>
    <row r="160" spans="1:65" s="128" customFormat="1" ht="16.5" customHeight="1" x14ac:dyDescent="0.2">
      <c r="A160" s="122"/>
      <c r="B160" s="123"/>
      <c r="C160" s="271" t="s">
        <v>415</v>
      </c>
      <c r="D160" s="271" t="s">
        <v>135</v>
      </c>
      <c r="E160" s="272" t="s">
        <v>1089</v>
      </c>
      <c r="F160" s="273" t="s">
        <v>1090</v>
      </c>
      <c r="G160" s="274" t="s">
        <v>929</v>
      </c>
      <c r="H160" s="275">
        <v>1</v>
      </c>
      <c r="I160" s="5"/>
      <c r="J160" s="276">
        <f>ROUND(I160*H160,2)</f>
        <v>0</v>
      </c>
      <c r="K160" s="273" t="s">
        <v>3</v>
      </c>
      <c r="L160" s="123"/>
      <c r="M160" s="277" t="s">
        <v>3</v>
      </c>
      <c r="N160" s="278" t="s">
        <v>48</v>
      </c>
      <c r="O160" s="165"/>
      <c r="P160" s="279">
        <f>O160*H160</f>
        <v>0</v>
      </c>
      <c r="Q160" s="279">
        <v>0</v>
      </c>
      <c r="R160" s="279">
        <f>Q160*H160</f>
        <v>0</v>
      </c>
      <c r="S160" s="279">
        <v>0</v>
      </c>
      <c r="T160" s="280">
        <f>S160*H160</f>
        <v>0</v>
      </c>
      <c r="U160" s="122"/>
      <c r="V160" s="122"/>
      <c r="W160" s="122"/>
      <c r="X160" s="122"/>
      <c r="Y160" s="122"/>
      <c r="Z160" s="122"/>
      <c r="AA160" s="122"/>
      <c r="AB160" s="122"/>
      <c r="AC160" s="122"/>
      <c r="AD160" s="122"/>
      <c r="AE160" s="122"/>
      <c r="AR160" s="281" t="s">
        <v>140</v>
      </c>
      <c r="AT160" s="281" t="s">
        <v>135</v>
      </c>
      <c r="AU160" s="281" t="s">
        <v>141</v>
      </c>
      <c r="AY160" s="105" t="s">
        <v>132</v>
      </c>
      <c r="BE160" s="282">
        <f>IF(N160="základní",J160,0)</f>
        <v>0</v>
      </c>
      <c r="BF160" s="282">
        <f>IF(N160="snížená",J160,0)</f>
        <v>0</v>
      </c>
      <c r="BG160" s="282">
        <f>IF(N160="zákl. přenesená",J160,0)</f>
        <v>0</v>
      </c>
      <c r="BH160" s="282">
        <f>IF(N160="sníž. přenesená",J160,0)</f>
        <v>0</v>
      </c>
      <c r="BI160" s="282">
        <f>IF(N160="nulová",J160,0)</f>
        <v>0</v>
      </c>
      <c r="BJ160" s="105" t="s">
        <v>141</v>
      </c>
      <c r="BK160" s="282">
        <f>ROUND(I160*H160,2)</f>
        <v>0</v>
      </c>
      <c r="BL160" s="105" t="s">
        <v>140</v>
      </c>
      <c r="BM160" s="281" t="s">
        <v>1091</v>
      </c>
    </row>
    <row r="161" spans="1:65" s="128" customFormat="1" ht="16.5" customHeight="1" x14ac:dyDescent="0.2">
      <c r="A161" s="122"/>
      <c r="B161" s="123"/>
      <c r="C161" s="271" t="s">
        <v>420</v>
      </c>
      <c r="D161" s="271" t="s">
        <v>135</v>
      </c>
      <c r="E161" s="272" t="s">
        <v>1092</v>
      </c>
      <c r="F161" s="273" t="s">
        <v>1093</v>
      </c>
      <c r="G161" s="274" t="s">
        <v>929</v>
      </c>
      <c r="H161" s="275">
        <v>1</v>
      </c>
      <c r="I161" s="5"/>
      <c r="J161" s="276">
        <f>ROUND(I161*H161,2)</f>
        <v>0</v>
      </c>
      <c r="K161" s="273" t="s">
        <v>3</v>
      </c>
      <c r="L161" s="123"/>
      <c r="M161" s="277" t="s">
        <v>3</v>
      </c>
      <c r="N161" s="278" t="s">
        <v>48</v>
      </c>
      <c r="O161" s="165"/>
      <c r="P161" s="279">
        <f>O161*H161</f>
        <v>0</v>
      </c>
      <c r="Q161" s="279">
        <v>0</v>
      </c>
      <c r="R161" s="279">
        <f>Q161*H161</f>
        <v>0</v>
      </c>
      <c r="S161" s="279">
        <v>0</v>
      </c>
      <c r="T161" s="280">
        <f>S161*H161</f>
        <v>0</v>
      </c>
      <c r="U161" s="122"/>
      <c r="V161" s="122"/>
      <c r="W161" s="122"/>
      <c r="X161" s="122"/>
      <c r="Y161" s="122"/>
      <c r="Z161" s="122"/>
      <c r="AA161" s="122"/>
      <c r="AB161" s="122"/>
      <c r="AC161" s="122"/>
      <c r="AD161" s="122"/>
      <c r="AE161" s="122"/>
      <c r="AR161" s="281" t="s">
        <v>140</v>
      </c>
      <c r="AT161" s="281" t="s">
        <v>135</v>
      </c>
      <c r="AU161" s="281" t="s">
        <v>141</v>
      </c>
      <c r="AY161" s="105" t="s">
        <v>132</v>
      </c>
      <c r="BE161" s="282">
        <f>IF(N161="základní",J161,0)</f>
        <v>0</v>
      </c>
      <c r="BF161" s="282">
        <f>IF(N161="snížená",J161,0)</f>
        <v>0</v>
      </c>
      <c r="BG161" s="282">
        <f>IF(N161="zákl. přenesená",J161,0)</f>
        <v>0</v>
      </c>
      <c r="BH161" s="282">
        <f>IF(N161="sníž. přenesená",J161,0)</f>
        <v>0</v>
      </c>
      <c r="BI161" s="282">
        <f>IF(N161="nulová",J161,0)</f>
        <v>0</v>
      </c>
      <c r="BJ161" s="105" t="s">
        <v>141</v>
      </c>
      <c r="BK161" s="282">
        <f>ROUND(I161*H161,2)</f>
        <v>0</v>
      </c>
      <c r="BL161" s="105" t="s">
        <v>140</v>
      </c>
      <c r="BM161" s="281" t="s">
        <v>1094</v>
      </c>
    </row>
    <row r="162" spans="1:65" s="128" customFormat="1" ht="16.5" customHeight="1" x14ac:dyDescent="0.2">
      <c r="A162" s="122"/>
      <c r="B162" s="123"/>
      <c r="C162" s="271" t="s">
        <v>427</v>
      </c>
      <c r="D162" s="271" t="s">
        <v>135</v>
      </c>
      <c r="E162" s="272" t="s">
        <v>1095</v>
      </c>
      <c r="F162" s="273" t="s">
        <v>1096</v>
      </c>
      <c r="G162" s="274" t="s">
        <v>929</v>
      </c>
      <c r="H162" s="275">
        <v>1</v>
      </c>
      <c r="I162" s="5"/>
      <c r="J162" s="276">
        <f>ROUND(I162*H162,2)</f>
        <v>0</v>
      </c>
      <c r="K162" s="273" t="s">
        <v>3</v>
      </c>
      <c r="L162" s="123"/>
      <c r="M162" s="277" t="s">
        <v>3</v>
      </c>
      <c r="N162" s="278" t="s">
        <v>48</v>
      </c>
      <c r="O162" s="165"/>
      <c r="P162" s="279">
        <f>O162*H162</f>
        <v>0</v>
      </c>
      <c r="Q162" s="279">
        <v>0</v>
      </c>
      <c r="R162" s="279">
        <f>Q162*H162</f>
        <v>0</v>
      </c>
      <c r="S162" s="279">
        <v>0</v>
      </c>
      <c r="T162" s="280">
        <f>S162*H162</f>
        <v>0</v>
      </c>
      <c r="U162" s="122"/>
      <c r="V162" s="122"/>
      <c r="W162" s="122"/>
      <c r="X162" s="122"/>
      <c r="Y162" s="122"/>
      <c r="Z162" s="122"/>
      <c r="AA162" s="122"/>
      <c r="AB162" s="122"/>
      <c r="AC162" s="122"/>
      <c r="AD162" s="122"/>
      <c r="AE162" s="122"/>
      <c r="AR162" s="281" t="s">
        <v>140</v>
      </c>
      <c r="AT162" s="281" t="s">
        <v>135</v>
      </c>
      <c r="AU162" s="281" t="s">
        <v>141</v>
      </c>
      <c r="AY162" s="105" t="s">
        <v>132</v>
      </c>
      <c r="BE162" s="282">
        <f>IF(N162="základní",J162,0)</f>
        <v>0</v>
      </c>
      <c r="BF162" s="282">
        <f>IF(N162="snížená",J162,0)</f>
        <v>0</v>
      </c>
      <c r="BG162" s="282">
        <f>IF(N162="zákl. přenesená",J162,0)</f>
        <v>0</v>
      </c>
      <c r="BH162" s="282">
        <f>IF(N162="sníž. přenesená",J162,0)</f>
        <v>0</v>
      </c>
      <c r="BI162" s="282">
        <f>IF(N162="nulová",J162,0)</f>
        <v>0</v>
      </c>
      <c r="BJ162" s="105" t="s">
        <v>141</v>
      </c>
      <c r="BK162" s="282">
        <f>ROUND(I162*H162,2)</f>
        <v>0</v>
      </c>
      <c r="BL162" s="105" t="s">
        <v>140</v>
      </c>
      <c r="BM162" s="281" t="s">
        <v>1097</v>
      </c>
    </row>
    <row r="163" spans="1:65" s="128" customFormat="1" ht="16.5" customHeight="1" x14ac:dyDescent="0.2">
      <c r="A163" s="122"/>
      <c r="B163" s="123"/>
      <c r="C163" s="271" t="s">
        <v>432</v>
      </c>
      <c r="D163" s="271" t="s">
        <v>135</v>
      </c>
      <c r="E163" s="272" t="s">
        <v>1098</v>
      </c>
      <c r="F163" s="273" t="s">
        <v>1099</v>
      </c>
      <c r="G163" s="274" t="s">
        <v>929</v>
      </c>
      <c r="H163" s="275">
        <v>1</v>
      </c>
      <c r="I163" s="5"/>
      <c r="J163" s="276">
        <f>ROUND(I163*H163,2)</f>
        <v>0</v>
      </c>
      <c r="K163" s="273" t="s">
        <v>3</v>
      </c>
      <c r="L163" s="123"/>
      <c r="M163" s="277" t="s">
        <v>3</v>
      </c>
      <c r="N163" s="278" t="s">
        <v>48</v>
      </c>
      <c r="O163" s="165"/>
      <c r="P163" s="279">
        <f>O163*H163</f>
        <v>0</v>
      </c>
      <c r="Q163" s="279">
        <v>0</v>
      </c>
      <c r="R163" s="279">
        <f>Q163*H163</f>
        <v>0</v>
      </c>
      <c r="S163" s="279">
        <v>0</v>
      </c>
      <c r="T163" s="280">
        <f>S163*H163</f>
        <v>0</v>
      </c>
      <c r="U163" s="122"/>
      <c r="V163" s="122"/>
      <c r="W163" s="122"/>
      <c r="X163" s="122"/>
      <c r="Y163" s="122"/>
      <c r="Z163" s="122"/>
      <c r="AA163" s="122"/>
      <c r="AB163" s="122"/>
      <c r="AC163" s="122"/>
      <c r="AD163" s="122"/>
      <c r="AE163" s="122"/>
      <c r="AR163" s="281" t="s">
        <v>140</v>
      </c>
      <c r="AT163" s="281" t="s">
        <v>135</v>
      </c>
      <c r="AU163" s="281" t="s">
        <v>141</v>
      </c>
      <c r="AY163" s="105" t="s">
        <v>132</v>
      </c>
      <c r="BE163" s="282">
        <f>IF(N163="základní",J163,0)</f>
        <v>0</v>
      </c>
      <c r="BF163" s="282">
        <f>IF(N163="snížená",J163,0)</f>
        <v>0</v>
      </c>
      <c r="BG163" s="282">
        <f>IF(N163="zákl. přenesená",J163,0)</f>
        <v>0</v>
      </c>
      <c r="BH163" s="282">
        <f>IF(N163="sníž. přenesená",J163,0)</f>
        <v>0</v>
      </c>
      <c r="BI163" s="282">
        <f>IF(N163="nulová",J163,0)</f>
        <v>0</v>
      </c>
      <c r="BJ163" s="105" t="s">
        <v>141</v>
      </c>
      <c r="BK163" s="282">
        <f>ROUND(I163*H163,2)</f>
        <v>0</v>
      </c>
      <c r="BL163" s="105" t="s">
        <v>140</v>
      </c>
      <c r="BM163" s="281" t="s">
        <v>1100</v>
      </c>
    </row>
    <row r="164" spans="1:65" s="258" customFormat="1" ht="22.9" customHeight="1" x14ac:dyDescent="0.2">
      <c r="B164" s="259"/>
      <c r="D164" s="260" t="s">
        <v>75</v>
      </c>
      <c r="E164" s="269" t="s">
        <v>1101</v>
      </c>
      <c r="F164" s="269" t="s">
        <v>1102</v>
      </c>
      <c r="J164" s="270">
        <f>BK164</f>
        <v>0</v>
      </c>
      <c r="L164" s="259"/>
      <c r="M164" s="263"/>
      <c r="N164" s="264"/>
      <c r="O164" s="264"/>
      <c r="P164" s="265">
        <f>P165</f>
        <v>0</v>
      </c>
      <c r="Q164" s="264"/>
      <c r="R164" s="265">
        <f>R165</f>
        <v>0</v>
      </c>
      <c r="S164" s="264"/>
      <c r="T164" s="266">
        <f>T165</f>
        <v>0</v>
      </c>
      <c r="AR164" s="260" t="s">
        <v>84</v>
      </c>
      <c r="AT164" s="267" t="s">
        <v>75</v>
      </c>
      <c r="AU164" s="267" t="s">
        <v>84</v>
      </c>
      <c r="AY164" s="260" t="s">
        <v>132</v>
      </c>
      <c r="BK164" s="268">
        <f>BK165</f>
        <v>0</v>
      </c>
    </row>
    <row r="165" spans="1:65" s="128" customFormat="1" ht="16.5" customHeight="1" x14ac:dyDescent="0.2">
      <c r="A165" s="122"/>
      <c r="B165" s="123"/>
      <c r="C165" s="271" t="s">
        <v>437</v>
      </c>
      <c r="D165" s="271" t="s">
        <v>135</v>
      </c>
      <c r="E165" s="272" t="s">
        <v>1103</v>
      </c>
      <c r="F165" s="273" t="s">
        <v>1104</v>
      </c>
      <c r="G165" s="274" t="s">
        <v>929</v>
      </c>
      <c r="H165" s="275">
        <v>1</v>
      </c>
      <c r="I165" s="5"/>
      <c r="J165" s="276">
        <f>ROUND(I165*H165,2)</f>
        <v>0</v>
      </c>
      <c r="K165" s="273" t="s">
        <v>3</v>
      </c>
      <c r="L165" s="123"/>
      <c r="M165" s="277" t="s">
        <v>3</v>
      </c>
      <c r="N165" s="278" t="s">
        <v>48</v>
      </c>
      <c r="O165" s="165"/>
      <c r="P165" s="279">
        <f>O165*H165</f>
        <v>0</v>
      </c>
      <c r="Q165" s="279">
        <v>0</v>
      </c>
      <c r="R165" s="279">
        <f>Q165*H165</f>
        <v>0</v>
      </c>
      <c r="S165" s="279">
        <v>0</v>
      </c>
      <c r="T165" s="280">
        <f>S165*H165</f>
        <v>0</v>
      </c>
      <c r="U165" s="122"/>
      <c r="V165" s="122"/>
      <c r="W165" s="122"/>
      <c r="X165" s="122"/>
      <c r="Y165" s="122"/>
      <c r="Z165" s="122"/>
      <c r="AA165" s="122"/>
      <c r="AB165" s="122"/>
      <c r="AC165" s="122"/>
      <c r="AD165" s="122"/>
      <c r="AE165" s="122"/>
      <c r="AR165" s="281" t="s">
        <v>140</v>
      </c>
      <c r="AT165" s="281" t="s">
        <v>135</v>
      </c>
      <c r="AU165" s="281" t="s">
        <v>141</v>
      </c>
      <c r="AY165" s="105" t="s">
        <v>132</v>
      </c>
      <c r="BE165" s="282">
        <f>IF(N165="základní",J165,0)</f>
        <v>0</v>
      </c>
      <c r="BF165" s="282">
        <f>IF(N165="snížená",J165,0)</f>
        <v>0</v>
      </c>
      <c r="BG165" s="282">
        <f>IF(N165="zákl. přenesená",J165,0)</f>
        <v>0</v>
      </c>
      <c r="BH165" s="282">
        <f>IF(N165="sníž. přenesená",J165,0)</f>
        <v>0</v>
      </c>
      <c r="BI165" s="282">
        <f>IF(N165="nulová",J165,0)</f>
        <v>0</v>
      </c>
      <c r="BJ165" s="105" t="s">
        <v>141</v>
      </c>
      <c r="BK165" s="282">
        <f>ROUND(I165*H165,2)</f>
        <v>0</v>
      </c>
      <c r="BL165" s="105" t="s">
        <v>140</v>
      </c>
      <c r="BM165" s="281" t="s">
        <v>1105</v>
      </c>
    </row>
    <row r="166" spans="1:65" s="258" customFormat="1" ht="22.9" customHeight="1" x14ac:dyDescent="0.2">
      <c r="B166" s="259"/>
      <c r="D166" s="260" t="s">
        <v>75</v>
      </c>
      <c r="E166" s="269" t="s">
        <v>1106</v>
      </c>
      <c r="F166" s="269" t="s">
        <v>1107</v>
      </c>
      <c r="J166" s="270">
        <f>BK166</f>
        <v>0</v>
      </c>
      <c r="L166" s="259"/>
      <c r="M166" s="263"/>
      <c r="N166" s="264"/>
      <c r="O166" s="264"/>
      <c r="P166" s="265">
        <f>SUM(P167:P170)</f>
        <v>0</v>
      </c>
      <c r="Q166" s="264"/>
      <c r="R166" s="265">
        <f>SUM(R167:R170)</f>
        <v>0</v>
      </c>
      <c r="S166" s="264"/>
      <c r="T166" s="266">
        <f>SUM(T167:T170)</f>
        <v>0</v>
      </c>
      <c r="AR166" s="260" t="s">
        <v>84</v>
      </c>
      <c r="AT166" s="267" t="s">
        <v>75</v>
      </c>
      <c r="AU166" s="267" t="s">
        <v>84</v>
      </c>
      <c r="AY166" s="260" t="s">
        <v>132</v>
      </c>
      <c r="BK166" s="268">
        <f>SUM(BK167:BK170)</f>
        <v>0</v>
      </c>
    </row>
    <row r="167" spans="1:65" s="128" customFormat="1" ht="16.5" customHeight="1" x14ac:dyDescent="0.2">
      <c r="A167" s="122"/>
      <c r="B167" s="123"/>
      <c r="C167" s="271" t="s">
        <v>442</v>
      </c>
      <c r="D167" s="271" t="s">
        <v>135</v>
      </c>
      <c r="E167" s="272" t="s">
        <v>1103</v>
      </c>
      <c r="F167" s="273" t="s">
        <v>1104</v>
      </c>
      <c r="G167" s="274" t="s">
        <v>929</v>
      </c>
      <c r="H167" s="275">
        <v>31</v>
      </c>
      <c r="I167" s="5"/>
      <c r="J167" s="276">
        <f>ROUND(I167*H167,2)</f>
        <v>0</v>
      </c>
      <c r="K167" s="273" t="s">
        <v>3</v>
      </c>
      <c r="L167" s="123"/>
      <c r="M167" s="277" t="s">
        <v>3</v>
      </c>
      <c r="N167" s="278" t="s">
        <v>48</v>
      </c>
      <c r="O167" s="165"/>
      <c r="P167" s="279">
        <f>O167*H167</f>
        <v>0</v>
      </c>
      <c r="Q167" s="279">
        <v>0</v>
      </c>
      <c r="R167" s="279">
        <f>Q167*H167</f>
        <v>0</v>
      </c>
      <c r="S167" s="279">
        <v>0</v>
      </c>
      <c r="T167" s="280">
        <f>S167*H167</f>
        <v>0</v>
      </c>
      <c r="U167" s="122"/>
      <c r="V167" s="122"/>
      <c r="W167" s="122"/>
      <c r="X167" s="122"/>
      <c r="Y167" s="122"/>
      <c r="Z167" s="122"/>
      <c r="AA167" s="122"/>
      <c r="AB167" s="122"/>
      <c r="AC167" s="122"/>
      <c r="AD167" s="122"/>
      <c r="AE167" s="122"/>
      <c r="AR167" s="281" t="s">
        <v>140</v>
      </c>
      <c r="AT167" s="281" t="s">
        <v>135</v>
      </c>
      <c r="AU167" s="281" t="s">
        <v>141</v>
      </c>
      <c r="AY167" s="105" t="s">
        <v>132</v>
      </c>
      <c r="BE167" s="282">
        <f>IF(N167="základní",J167,0)</f>
        <v>0</v>
      </c>
      <c r="BF167" s="282">
        <f>IF(N167="snížená",J167,0)</f>
        <v>0</v>
      </c>
      <c r="BG167" s="282">
        <f>IF(N167="zákl. přenesená",J167,0)</f>
        <v>0</v>
      </c>
      <c r="BH167" s="282">
        <f>IF(N167="sníž. přenesená",J167,0)</f>
        <v>0</v>
      </c>
      <c r="BI167" s="282">
        <f>IF(N167="nulová",J167,0)</f>
        <v>0</v>
      </c>
      <c r="BJ167" s="105" t="s">
        <v>141</v>
      </c>
      <c r="BK167" s="282">
        <f>ROUND(I167*H167,2)</f>
        <v>0</v>
      </c>
      <c r="BL167" s="105" t="s">
        <v>140</v>
      </c>
      <c r="BM167" s="281" t="s">
        <v>1108</v>
      </c>
    </row>
    <row r="168" spans="1:65" s="128" customFormat="1" ht="16.5" customHeight="1" x14ac:dyDescent="0.2">
      <c r="A168" s="122"/>
      <c r="B168" s="123"/>
      <c r="C168" s="271" t="s">
        <v>447</v>
      </c>
      <c r="D168" s="271" t="s">
        <v>135</v>
      </c>
      <c r="E168" s="272" t="s">
        <v>1109</v>
      </c>
      <c r="F168" s="273" t="s">
        <v>1110</v>
      </c>
      <c r="G168" s="274" t="s">
        <v>929</v>
      </c>
      <c r="H168" s="275">
        <v>1</v>
      </c>
      <c r="I168" s="5"/>
      <c r="J168" s="276">
        <f>ROUND(I168*H168,2)</f>
        <v>0</v>
      </c>
      <c r="K168" s="273" t="s">
        <v>3</v>
      </c>
      <c r="L168" s="123"/>
      <c r="M168" s="277" t="s">
        <v>3</v>
      </c>
      <c r="N168" s="278" t="s">
        <v>48</v>
      </c>
      <c r="O168" s="165"/>
      <c r="P168" s="279">
        <f>O168*H168</f>
        <v>0</v>
      </c>
      <c r="Q168" s="279">
        <v>0</v>
      </c>
      <c r="R168" s="279">
        <f>Q168*H168</f>
        <v>0</v>
      </c>
      <c r="S168" s="279">
        <v>0</v>
      </c>
      <c r="T168" s="280">
        <f>S168*H168</f>
        <v>0</v>
      </c>
      <c r="U168" s="122"/>
      <c r="V168" s="122"/>
      <c r="W168" s="122"/>
      <c r="X168" s="122"/>
      <c r="Y168" s="122"/>
      <c r="Z168" s="122"/>
      <c r="AA168" s="122"/>
      <c r="AB168" s="122"/>
      <c r="AC168" s="122"/>
      <c r="AD168" s="122"/>
      <c r="AE168" s="122"/>
      <c r="AR168" s="281" t="s">
        <v>140</v>
      </c>
      <c r="AT168" s="281" t="s">
        <v>135</v>
      </c>
      <c r="AU168" s="281" t="s">
        <v>141</v>
      </c>
      <c r="AY168" s="105" t="s">
        <v>132</v>
      </c>
      <c r="BE168" s="282">
        <f>IF(N168="základní",J168,0)</f>
        <v>0</v>
      </c>
      <c r="BF168" s="282">
        <f>IF(N168="snížená",J168,0)</f>
        <v>0</v>
      </c>
      <c r="BG168" s="282">
        <f>IF(N168="zákl. přenesená",J168,0)</f>
        <v>0</v>
      </c>
      <c r="BH168" s="282">
        <f>IF(N168="sníž. přenesená",J168,0)</f>
        <v>0</v>
      </c>
      <c r="BI168" s="282">
        <f>IF(N168="nulová",J168,0)</f>
        <v>0</v>
      </c>
      <c r="BJ168" s="105" t="s">
        <v>141</v>
      </c>
      <c r="BK168" s="282">
        <f>ROUND(I168*H168,2)</f>
        <v>0</v>
      </c>
      <c r="BL168" s="105" t="s">
        <v>140</v>
      </c>
      <c r="BM168" s="281" t="s">
        <v>1111</v>
      </c>
    </row>
    <row r="169" spans="1:65" s="128" customFormat="1" ht="16.5" customHeight="1" x14ac:dyDescent="0.2">
      <c r="A169" s="122"/>
      <c r="B169" s="123"/>
      <c r="C169" s="271" t="s">
        <v>452</v>
      </c>
      <c r="D169" s="271" t="s">
        <v>135</v>
      </c>
      <c r="E169" s="272" t="s">
        <v>1112</v>
      </c>
      <c r="F169" s="273" t="s">
        <v>1113</v>
      </c>
      <c r="G169" s="274" t="s">
        <v>178</v>
      </c>
      <c r="H169" s="275">
        <v>20</v>
      </c>
      <c r="I169" s="5"/>
      <c r="J169" s="276">
        <f>ROUND(I169*H169,2)</f>
        <v>0</v>
      </c>
      <c r="K169" s="273" t="s">
        <v>3</v>
      </c>
      <c r="L169" s="123"/>
      <c r="M169" s="277" t="s">
        <v>3</v>
      </c>
      <c r="N169" s="278" t="s">
        <v>48</v>
      </c>
      <c r="O169" s="165"/>
      <c r="P169" s="279">
        <f>O169*H169</f>
        <v>0</v>
      </c>
      <c r="Q169" s="279">
        <v>0</v>
      </c>
      <c r="R169" s="279">
        <f>Q169*H169</f>
        <v>0</v>
      </c>
      <c r="S169" s="279">
        <v>0</v>
      </c>
      <c r="T169" s="280">
        <f>S169*H169</f>
        <v>0</v>
      </c>
      <c r="U169" s="122"/>
      <c r="V169" s="122"/>
      <c r="W169" s="122"/>
      <c r="X169" s="122"/>
      <c r="Y169" s="122"/>
      <c r="Z169" s="122"/>
      <c r="AA169" s="122"/>
      <c r="AB169" s="122"/>
      <c r="AC169" s="122"/>
      <c r="AD169" s="122"/>
      <c r="AE169" s="122"/>
      <c r="AR169" s="281" t="s">
        <v>140</v>
      </c>
      <c r="AT169" s="281" t="s">
        <v>135</v>
      </c>
      <c r="AU169" s="281" t="s">
        <v>141</v>
      </c>
      <c r="AY169" s="105" t="s">
        <v>132</v>
      </c>
      <c r="BE169" s="282">
        <f>IF(N169="základní",J169,0)</f>
        <v>0</v>
      </c>
      <c r="BF169" s="282">
        <f>IF(N169="snížená",J169,0)</f>
        <v>0</v>
      </c>
      <c r="BG169" s="282">
        <f>IF(N169="zákl. přenesená",J169,0)</f>
        <v>0</v>
      </c>
      <c r="BH169" s="282">
        <f>IF(N169="sníž. přenesená",J169,0)</f>
        <v>0</v>
      </c>
      <c r="BI169" s="282">
        <f>IF(N169="nulová",J169,0)</f>
        <v>0</v>
      </c>
      <c r="BJ169" s="105" t="s">
        <v>141</v>
      </c>
      <c r="BK169" s="282">
        <f>ROUND(I169*H169,2)</f>
        <v>0</v>
      </c>
      <c r="BL169" s="105" t="s">
        <v>140</v>
      </c>
      <c r="BM169" s="281" t="s">
        <v>1114</v>
      </c>
    </row>
    <row r="170" spans="1:65" s="128" customFormat="1" ht="16.5" customHeight="1" x14ac:dyDescent="0.2">
      <c r="A170" s="122"/>
      <c r="B170" s="123"/>
      <c r="C170" s="271" t="s">
        <v>459</v>
      </c>
      <c r="D170" s="271" t="s">
        <v>135</v>
      </c>
      <c r="E170" s="272" t="s">
        <v>1115</v>
      </c>
      <c r="F170" s="273" t="s">
        <v>1116</v>
      </c>
      <c r="G170" s="274" t="s">
        <v>178</v>
      </c>
      <c r="H170" s="275">
        <v>360</v>
      </c>
      <c r="I170" s="5"/>
      <c r="J170" s="276">
        <f>ROUND(I170*H170,2)</f>
        <v>0</v>
      </c>
      <c r="K170" s="273" t="s">
        <v>3</v>
      </c>
      <c r="L170" s="123"/>
      <c r="M170" s="277" t="s">
        <v>3</v>
      </c>
      <c r="N170" s="278" t="s">
        <v>48</v>
      </c>
      <c r="O170" s="165"/>
      <c r="P170" s="279">
        <f>O170*H170</f>
        <v>0</v>
      </c>
      <c r="Q170" s="279">
        <v>0</v>
      </c>
      <c r="R170" s="279">
        <f>Q170*H170</f>
        <v>0</v>
      </c>
      <c r="S170" s="279">
        <v>0</v>
      </c>
      <c r="T170" s="280">
        <f>S170*H170</f>
        <v>0</v>
      </c>
      <c r="U170" s="122"/>
      <c r="V170" s="122"/>
      <c r="W170" s="122"/>
      <c r="X170" s="122"/>
      <c r="Y170" s="122"/>
      <c r="Z170" s="122"/>
      <c r="AA170" s="122"/>
      <c r="AB170" s="122"/>
      <c r="AC170" s="122"/>
      <c r="AD170" s="122"/>
      <c r="AE170" s="122"/>
      <c r="AR170" s="281" t="s">
        <v>140</v>
      </c>
      <c r="AT170" s="281" t="s">
        <v>135</v>
      </c>
      <c r="AU170" s="281" t="s">
        <v>141</v>
      </c>
      <c r="AY170" s="105" t="s">
        <v>132</v>
      </c>
      <c r="BE170" s="282">
        <f>IF(N170="základní",J170,0)</f>
        <v>0</v>
      </c>
      <c r="BF170" s="282">
        <f>IF(N170="snížená",J170,0)</f>
        <v>0</v>
      </c>
      <c r="BG170" s="282">
        <f>IF(N170="zákl. přenesená",J170,0)</f>
        <v>0</v>
      </c>
      <c r="BH170" s="282">
        <f>IF(N170="sníž. přenesená",J170,0)</f>
        <v>0</v>
      </c>
      <c r="BI170" s="282">
        <f>IF(N170="nulová",J170,0)</f>
        <v>0</v>
      </c>
      <c r="BJ170" s="105" t="s">
        <v>141</v>
      </c>
      <c r="BK170" s="282">
        <f>ROUND(I170*H170,2)</f>
        <v>0</v>
      </c>
      <c r="BL170" s="105" t="s">
        <v>140</v>
      </c>
      <c r="BM170" s="281" t="s">
        <v>1117</v>
      </c>
    </row>
    <row r="171" spans="1:65" s="258" customFormat="1" ht="25.9" customHeight="1" x14ac:dyDescent="0.2">
      <c r="B171" s="259"/>
      <c r="D171" s="260" t="s">
        <v>75</v>
      </c>
      <c r="E171" s="261" t="s">
        <v>1118</v>
      </c>
      <c r="F171" s="261" t="s">
        <v>1119</v>
      </c>
      <c r="J171" s="262">
        <f>BK171</f>
        <v>0</v>
      </c>
      <c r="L171" s="259"/>
      <c r="M171" s="263"/>
      <c r="N171" s="264"/>
      <c r="O171" s="264"/>
      <c r="P171" s="265">
        <f>P172+P183</f>
        <v>0</v>
      </c>
      <c r="Q171" s="264"/>
      <c r="R171" s="265">
        <f>R172+R183</f>
        <v>0</v>
      </c>
      <c r="S171" s="264"/>
      <c r="T171" s="266">
        <f>T172+T183</f>
        <v>0</v>
      </c>
      <c r="AR171" s="260" t="s">
        <v>84</v>
      </c>
      <c r="AT171" s="267" t="s">
        <v>75</v>
      </c>
      <c r="AU171" s="267" t="s">
        <v>76</v>
      </c>
      <c r="AY171" s="260" t="s">
        <v>132</v>
      </c>
      <c r="BK171" s="268">
        <f>BK172+BK183</f>
        <v>0</v>
      </c>
    </row>
    <row r="172" spans="1:65" s="258" customFormat="1" ht="22.9" customHeight="1" x14ac:dyDescent="0.2">
      <c r="B172" s="259"/>
      <c r="D172" s="260" t="s">
        <v>75</v>
      </c>
      <c r="E172" s="269" t="s">
        <v>1120</v>
      </c>
      <c r="F172" s="269" t="s">
        <v>1121</v>
      </c>
      <c r="J172" s="270">
        <f>BK172</f>
        <v>0</v>
      </c>
      <c r="L172" s="259"/>
      <c r="M172" s="263"/>
      <c r="N172" s="264"/>
      <c r="O172" s="264"/>
      <c r="P172" s="265">
        <f>SUM(P173:P182)</f>
        <v>0</v>
      </c>
      <c r="Q172" s="264"/>
      <c r="R172" s="265">
        <f>SUM(R173:R182)</f>
        <v>0</v>
      </c>
      <c r="S172" s="264"/>
      <c r="T172" s="266">
        <f>SUM(T173:T182)</f>
        <v>0</v>
      </c>
      <c r="AR172" s="260" t="s">
        <v>84</v>
      </c>
      <c r="AT172" s="267" t="s">
        <v>75</v>
      </c>
      <c r="AU172" s="267" t="s">
        <v>84</v>
      </c>
      <c r="AY172" s="260" t="s">
        <v>132</v>
      </c>
      <c r="BK172" s="268">
        <f>SUM(BK173:BK182)</f>
        <v>0</v>
      </c>
    </row>
    <row r="173" spans="1:65" s="128" customFormat="1" ht="16.5" customHeight="1" x14ac:dyDescent="0.2">
      <c r="A173" s="122"/>
      <c r="B173" s="123"/>
      <c r="C173" s="304" t="s">
        <v>465</v>
      </c>
      <c r="D173" s="304" t="s">
        <v>243</v>
      </c>
      <c r="E173" s="305" t="s">
        <v>1122</v>
      </c>
      <c r="F173" s="306" t="s">
        <v>1123</v>
      </c>
      <c r="G173" s="307" t="s">
        <v>929</v>
      </c>
      <c r="H173" s="308">
        <v>1</v>
      </c>
      <c r="I173" s="8"/>
      <c r="J173" s="309">
        <f t="shared" ref="J173:J182" si="30">ROUND(I173*H173,2)</f>
        <v>0</v>
      </c>
      <c r="K173" s="306" t="s">
        <v>3</v>
      </c>
      <c r="L173" s="310"/>
      <c r="M173" s="311" t="s">
        <v>3</v>
      </c>
      <c r="N173" s="312" t="s">
        <v>48</v>
      </c>
      <c r="O173" s="165"/>
      <c r="P173" s="279">
        <f t="shared" ref="P173:P182" si="31">O173*H173</f>
        <v>0</v>
      </c>
      <c r="Q173" s="279">
        <v>0</v>
      </c>
      <c r="R173" s="279">
        <f t="shared" ref="R173:R182" si="32">Q173*H173</f>
        <v>0</v>
      </c>
      <c r="S173" s="279">
        <v>0</v>
      </c>
      <c r="T173" s="280">
        <f t="shared" ref="T173:T182" si="33">S173*H173</f>
        <v>0</v>
      </c>
      <c r="U173" s="122"/>
      <c r="V173" s="122"/>
      <c r="W173" s="122"/>
      <c r="X173" s="122"/>
      <c r="Y173" s="122"/>
      <c r="Z173" s="122"/>
      <c r="AA173" s="122"/>
      <c r="AB173" s="122"/>
      <c r="AC173" s="122"/>
      <c r="AD173" s="122"/>
      <c r="AE173" s="122"/>
      <c r="AR173" s="281" t="s">
        <v>192</v>
      </c>
      <c r="AT173" s="281" t="s">
        <v>243</v>
      </c>
      <c r="AU173" s="281" t="s">
        <v>141</v>
      </c>
      <c r="AY173" s="105" t="s">
        <v>132</v>
      </c>
      <c r="BE173" s="282">
        <f t="shared" ref="BE173:BE182" si="34">IF(N173="základní",J173,0)</f>
        <v>0</v>
      </c>
      <c r="BF173" s="282">
        <f t="shared" ref="BF173:BF182" si="35">IF(N173="snížená",J173,0)</f>
        <v>0</v>
      </c>
      <c r="BG173" s="282">
        <f t="shared" ref="BG173:BG182" si="36">IF(N173="zákl. přenesená",J173,0)</f>
        <v>0</v>
      </c>
      <c r="BH173" s="282">
        <f t="shared" ref="BH173:BH182" si="37">IF(N173="sníž. přenesená",J173,0)</f>
        <v>0</v>
      </c>
      <c r="BI173" s="282">
        <f t="shared" ref="BI173:BI182" si="38">IF(N173="nulová",J173,0)</f>
        <v>0</v>
      </c>
      <c r="BJ173" s="105" t="s">
        <v>141</v>
      </c>
      <c r="BK173" s="282">
        <f t="shared" ref="BK173:BK182" si="39">ROUND(I173*H173,2)</f>
        <v>0</v>
      </c>
      <c r="BL173" s="105" t="s">
        <v>140</v>
      </c>
      <c r="BM173" s="281" t="s">
        <v>1124</v>
      </c>
    </row>
    <row r="174" spans="1:65" s="128" customFormat="1" ht="16.5" customHeight="1" x14ac:dyDescent="0.2">
      <c r="A174" s="122"/>
      <c r="B174" s="123"/>
      <c r="C174" s="304" t="s">
        <v>471</v>
      </c>
      <c r="D174" s="304" t="s">
        <v>243</v>
      </c>
      <c r="E174" s="305" t="s">
        <v>1125</v>
      </c>
      <c r="F174" s="306" t="s">
        <v>1126</v>
      </c>
      <c r="G174" s="307" t="s">
        <v>929</v>
      </c>
      <c r="H174" s="308">
        <v>1</v>
      </c>
      <c r="I174" s="8"/>
      <c r="J174" s="309">
        <f t="shared" si="30"/>
        <v>0</v>
      </c>
      <c r="K174" s="306" t="s">
        <v>3</v>
      </c>
      <c r="L174" s="310"/>
      <c r="M174" s="311" t="s">
        <v>3</v>
      </c>
      <c r="N174" s="312" t="s">
        <v>48</v>
      </c>
      <c r="O174" s="165"/>
      <c r="P174" s="279">
        <f t="shared" si="31"/>
        <v>0</v>
      </c>
      <c r="Q174" s="279">
        <v>0</v>
      </c>
      <c r="R174" s="279">
        <f t="shared" si="32"/>
        <v>0</v>
      </c>
      <c r="S174" s="279">
        <v>0</v>
      </c>
      <c r="T174" s="280">
        <f t="shared" si="33"/>
        <v>0</v>
      </c>
      <c r="U174" s="122"/>
      <c r="V174" s="122"/>
      <c r="W174" s="122"/>
      <c r="X174" s="122"/>
      <c r="Y174" s="122"/>
      <c r="Z174" s="122"/>
      <c r="AA174" s="122"/>
      <c r="AB174" s="122"/>
      <c r="AC174" s="122"/>
      <c r="AD174" s="122"/>
      <c r="AE174" s="122"/>
      <c r="AR174" s="281" t="s">
        <v>192</v>
      </c>
      <c r="AT174" s="281" t="s">
        <v>243</v>
      </c>
      <c r="AU174" s="281" t="s">
        <v>141</v>
      </c>
      <c r="AY174" s="105" t="s">
        <v>132</v>
      </c>
      <c r="BE174" s="282">
        <f t="shared" si="34"/>
        <v>0</v>
      </c>
      <c r="BF174" s="282">
        <f t="shared" si="35"/>
        <v>0</v>
      </c>
      <c r="BG174" s="282">
        <f t="shared" si="36"/>
        <v>0</v>
      </c>
      <c r="BH174" s="282">
        <f t="shared" si="37"/>
        <v>0</v>
      </c>
      <c r="BI174" s="282">
        <f t="shared" si="38"/>
        <v>0</v>
      </c>
      <c r="BJ174" s="105" t="s">
        <v>141</v>
      </c>
      <c r="BK174" s="282">
        <f t="shared" si="39"/>
        <v>0</v>
      </c>
      <c r="BL174" s="105" t="s">
        <v>140</v>
      </c>
      <c r="BM174" s="281" t="s">
        <v>1127</v>
      </c>
    </row>
    <row r="175" spans="1:65" s="128" customFormat="1" ht="16.5" customHeight="1" x14ac:dyDescent="0.2">
      <c r="A175" s="122"/>
      <c r="B175" s="123"/>
      <c r="C175" s="304" t="s">
        <v>476</v>
      </c>
      <c r="D175" s="304" t="s">
        <v>243</v>
      </c>
      <c r="E175" s="305" t="s">
        <v>1128</v>
      </c>
      <c r="F175" s="306" t="s">
        <v>1129</v>
      </c>
      <c r="G175" s="307" t="s">
        <v>929</v>
      </c>
      <c r="H175" s="308">
        <v>10</v>
      </c>
      <c r="I175" s="8"/>
      <c r="J175" s="309">
        <f t="shared" si="30"/>
        <v>0</v>
      </c>
      <c r="K175" s="306" t="s">
        <v>3</v>
      </c>
      <c r="L175" s="310"/>
      <c r="M175" s="311" t="s">
        <v>3</v>
      </c>
      <c r="N175" s="312" t="s">
        <v>48</v>
      </c>
      <c r="O175" s="165"/>
      <c r="P175" s="279">
        <f t="shared" si="31"/>
        <v>0</v>
      </c>
      <c r="Q175" s="279">
        <v>0</v>
      </c>
      <c r="R175" s="279">
        <f t="shared" si="32"/>
        <v>0</v>
      </c>
      <c r="S175" s="279">
        <v>0</v>
      </c>
      <c r="T175" s="280">
        <f t="shared" si="33"/>
        <v>0</v>
      </c>
      <c r="U175" s="122"/>
      <c r="V175" s="122"/>
      <c r="W175" s="122"/>
      <c r="X175" s="122"/>
      <c r="Y175" s="122"/>
      <c r="Z175" s="122"/>
      <c r="AA175" s="122"/>
      <c r="AB175" s="122"/>
      <c r="AC175" s="122"/>
      <c r="AD175" s="122"/>
      <c r="AE175" s="122"/>
      <c r="AR175" s="281" t="s">
        <v>192</v>
      </c>
      <c r="AT175" s="281" t="s">
        <v>243</v>
      </c>
      <c r="AU175" s="281" t="s">
        <v>141</v>
      </c>
      <c r="AY175" s="105" t="s">
        <v>132</v>
      </c>
      <c r="BE175" s="282">
        <f t="shared" si="34"/>
        <v>0</v>
      </c>
      <c r="BF175" s="282">
        <f t="shared" si="35"/>
        <v>0</v>
      </c>
      <c r="BG175" s="282">
        <f t="shared" si="36"/>
        <v>0</v>
      </c>
      <c r="BH175" s="282">
        <f t="shared" si="37"/>
        <v>0</v>
      </c>
      <c r="BI175" s="282">
        <f t="shared" si="38"/>
        <v>0</v>
      </c>
      <c r="BJ175" s="105" t="s">
        <v>141</v>
      </c>
      <c r="BK175" s="282">
        <f t="shared" si="39"/>
        <v>0</v>
      </c>
      <c r="BL175" s="105" t="s">
        <v>140</v>
      </c>
      <c r="BM175" s="281" t="s">
        <v>1130</v>
      </c>
    </row>
    <row r="176" spans="1:65" s="128" customFormat="1" ht="16.5" customHeight="1" x14ac:dyDescent="0.2">
      <c r="A176" s="122"/>
      <c r="B176" s="123"/>
      <c r="C176" s="304" t="s">
        <v>483</v>
      </c>
      <c r="D176" s="304" t="s">
        <v>243</v>
      </c>
      <c r="E176" s="305" t="s">
        <v>1131</v>
      </c>
      <c r="F176" s="306" t="s">
        <v>1132</v>
      </c>
      <c r="G176" s="307" t="s">
        <v>929</v>
      </c>
      <c r="H176" s="308">
        <v>1</v>
      </c>
      <c r="I176" s="8"/>
      <c r="J176" s="309">
        <f t="shared" si="30"/>
        <v>0</v>
      </c>
      <c r="K176" s="306" t="s">
        <v>3</v>
      </c>
      <c r="L176" s="310"/>
      <c r="M176" s="311" t="s">
        <v>3</v>
      </c>
      <c r="N176" s="312" t="s">
        <v>48</v>
      </c>
      <c r="O176" s="165"/>
      <c r="P176" s="279">
        <f t="shared" si="31"/>
        <v>0</v>
      </c>
      <c r="Q176" s="279">
        <v>0</v>
      </c>
      <c r="R176" s="279">
        <f t="shared" si="32"/>
        <v>0</v>
      </c>
      <c r="S176" s="279">
        <v>0</v>
      </c>
      <c r="T176" s="280">
        <f t="shared" si="33"/>
        <v>0</v>
      </c>
      <c r="U176" s="122"/>
      <c r="V176" s="122"/>
      <c r="W176" s="122"/>
      <c r="X176" s="122"/>
      <c r="Y176" s="122"/>
      <c r="Z176" s="122"/>
      <c r="AA176" s="122"/>
      <c r="AB176" s="122"/>
      <c r="AC176" s="122"/>
      <c r="AD176" s="122"/>
      <c r="AE176" s="122"/>
      <c r="AR176" s="281" t="s">
        <v>192</v>
      </c>
      <c r="AT176" s="281" t="s">
        <v>243</v>
      </c>
      <c r="AU176" s="281" t="s">
        <v>141</v>
      </c>
      <c r="AY176" s="105" t="s">
        <v>132</v>
      </c>
      <c r="BE176" s="282">
        <f t="shared" si="34"/>
        <v>0</v>
      </c>
      <c r="BF176" s="282">
        <f t="shared" si="35"/>
        <v>0</v>
      </c>
      <c r="BG176" s="282">
        <f t="shared" si="36"/>
        <v>0</v>
      </c>
      <c r="BH176" s="282">
        <f t="shared" si="37"/>
        <v>0</v>
      </c>
      <c r="BI176" s="282">
        <f t="shared" si="38"/>
        <v>0</v>
      </c>
      <c r="BJ176" s="105" t="s">
        <v>141</v>
      </c>
      <c r="BK176" s="282">
        <f t="shared" si="39"/>
        <v>0</v>
      </c>
      <c r="BL176" s="105" t="s">
        <v>140</v>
      </c>
      <c r="BM176" s="281" t="s">
        <v>1133</v>
      </c>
    </row>
    <row r="177" spans="1:65" s="128" customFormat="1" ht="16.5" customHeight="1" x14ac:dyDescent="0.2">
      <c r="A177" s="122"/>
      <c r="B177" s="123"/>
      <c r="C177" s="304" t="s">
        <v>489</v>
      </c>
      <c r="D177" s="304" t="s">
        <v>243</v>
      </c>
      <c r="E177" s="305" t="s">
        <v>1134</v>
      </c>
      <c r="F177" s="306" t="s">
        <v>1135</v>
      </c>
      <c r="G177" s="307" t="s">
        <v>929</v>
      </c>
      <c r="H177" s="308">
        <v>2</v>
      </c>
      <c r="I177" s="8"/>
      <c r="J177" s="309">
        <f t="shared" si="30"/>
        <v>0</v>
      </c>
      <c r="K177" s="306" t="s">
        <v>3</v>
      </c>
      <c r="L177" s="310"/>
      <c r="M177" s="311" t="s">
        <v>3</v>
      </c>
      <c r="N177" s="312" t="s">
        <v>48</v>
      </c>
      <c r="O177" s="165"/>
      <c r="P177" s="279">
        <f t="shared" si="31"/>
        <v>0</v>
      </c>
      <c r="Q177" s="279">
        <v>0</v>
      </c>
      <c r="R177" s="279">
        <f t="shared" si="32"/>
        <v>0</v>
      </c>
      <c r="S177" s="279">
        <v>0</v>
      </c>
      <c r="T177" s="280">
        <f t="shared" si="33"/>
        <v>0</v>
      </c>
      <c r="U177" s="122"/>
      <c r="V177" s="122"/>
      <c r="W177" s="122"/>
      <c r="X177" s="122"/>
      <c r="Y177" s="122"/>
      <c r="Z177" s="122"/>
      <c r="AA177" s="122"/>
      <c r="AB177" s="122"/>
      <c r="AC177" s="122"/>
      <c r="AD177" s="122"/>
      <c r="AE177" s="122"/>
      <c r="AR177" s="281" t="s">
        <v>192</v>
      </c>
      <c r="AT177" s="281" t="s">
        <v>243</v>
      </c>
      <c r="AU177" s="281" t="s">
        <v>141</v>
      </c>
      <c r="AY177" s="105" t="s">
        <v>132</v>
      </c>
      <c r="BE177" s="282">
        <f t="shared" si="34"/>
        <v>0</v>
      </c>
      <c r="BF177" s="282">
        <f t="shared" si="35"/>
        <v>0</v>
      </c>
      <c r="BG177" s="282">
        <f t="shared" si="36"/>
        <v>0</v>
      </c>
      <c r="BH177" s="282">
        <f t="shared" si="37"/>
        <v>0</v>
      </c>
      <c r="BI177" s="282">
        <f t="shared" si="38"/>
        <v>0</v>
      </c>
      <c r="BJ177" s="105" t="s">
        <v>141</v>
      </c>
      <c r="BK177" s="282">
        <f t="shared" si="39"/>
        <v>0</v>
      </c>
      <c r="BL177" s="105" t="s">
        <v>140</v>
      </c>
      <c r="BM177" s="281" t="s">
        <v>1136</v>
      </c>
    </row>
    <row r="178" spans="1:65" s="128" customFormat="1" ht="16.5" customHeight="1" x14ac:dyDescent="0.2">
      <c r="A178" s="122"/>
      <c r="B178" s="123"/>
      <c r="C178" s="304" t="s">
        <v>494</v>
      </c>
      <c r="D178" s="304" t="s">
        <v>243</v>
      </c>
      <c r="E178" s="305" t="s">
        <v>1137</v>
      </c>
      <c r="F178" s="306" t="s">
        <v>1138</v>
      </c>
      <c r="G178" s="307" t="s">
        <v>929</v>
      </c>
      <c r="H178" s="308">
        <v>30</v>
      </c>
      <c r="I178" s="8"/>
      <c r="J178" s="309">
        <f t="shared" si="30"/>
        <v>0</v>
      </c>
      <c r="K178" s="306" t="s">
        <v>3</v>
      </c>
      <c r="L178" s="310"/>
      <c r="M178" s="311" t="s">
        <v>3</v>
      </c>
      <c r="N178" s="312" t="s">
        <v>48</v>
      </c>
      <c r="O178" s="165"/>
      <c r="P178" s="279">
        <f t="shared" si="31"/>
        <v>0</v>
      </c>
      <c r="Q178" s="279">
        <v>0</v>
      </c>
      <c r="R178" s="279">
        <f t="shared" si="32"/>
        <v>0</v>
      </c>
      <c r="S178" s="279">
        <v>0</v>
      </c>
      <c r="T178" s="280">
        <f t="shared" si="33"/>
        <v>0</v>
      </c>
      <c r="U178" s="122"/>
      <c r="V178" s="122"/>
      <c r="W178" s="122"/>
      <c r="X178" s="122"/>
      <c r="Y178" s="122"/>
      <c r="Z178" s="122"/>
      <c r="AA178" s="122"/>
      <c r="AB178" s="122"/>
      <c r="AC178" s="122"/>
      <c r="AD178" s="122"/>
      <c r="AE178" s="122"/>
      <c r="AR178" s="281" t="s">
        <v>192</v>
      </c>
      <c r="AT178" s="281" t="s">
        <v>243</v>
      </c>
      <c r="AU178" s="281" t="s">
        <v>141</v>
      </c>
      <c r="AY178" s="105" t="s">
        <v>132</v>
      </c>
      <c r="BE178" s="282">
        <f t="shared" si="34"/>
        <v>0</v>
      </c>
      <c r="BF178" s="282">
        <f t="shared" si="35"/>
        <v>0</v>
      </c>
      <c r="BG178" s="282">
        <f t="shared" si="36"/>
        <v>0</v>
      </c>
      <c r="BH178" s="282">
        <f t="shared" si="37"/>
        <v>0</v>
      </c>
      <c r="BI178" s="282">
        <f t="shared" si="38"/>
        <v>0</v>
      </c>
      <c r="BJ178" s="105" t="s">
        <v>141</v>
      </c>
      <c r="BK178" s="282">
        <f t="shared" si="39"/>
        <v>0</v>
      </c>
      <c r="BL178" s="105" t="s">
        <v>140</v>
      </c>
      <c r="BM178" s="281" t="s">
        <v>1139</v>
      </c>
    </row>
    <row r="179" spans="1:65" s="128" customFormat="1" ht="16.5" customHeight="1" x14ac:dyDescent="0.2">
      <c r="A179" s="122"/>
      <c r="B179" s="123"/>
      <c r="C179" s="304" t="s">
        <v>499</v>
      </c>
      <c r="D179" s="304" t="s">
        <v>243</v>
      </c>
      <c r="E179" s="305" t="s">
        <v>1140</v>
      </c>
      <c r="F179" s="306" t="s">
        <v>1141</v>
      </c>
      <c r="G179" s="307" t="s">
        <v>929</v>
      </c>
      <c r="H179" s="308">
        <v>3</v>
      </c>
      <c r="I179" s="8"/>
      <c r="J179" s="309">
        <f t="shared" si="30"/>
        <v>0</v>
      </c>
      <c r="K179" s="306" t="s">
        <v>3</v>
      </c>
      <c r="L179" s="310"/>
      <c r="M179" s="311" t="s">
        <v>3</v>
      </c>
      <c r="N179" s="312" t="s">
        <v>48</v>
      </c>
      <c r="O179" s="165"/>
      <c r="P179" s="279">
        <f t="shared" si="31"/>
        <v>0</v>
      </c>
      <c r="Q179" s="279">
        <v>0</v>
      </c>
      <c r="R179" s="279">
        <f t="shared" si="32"/>
        <v>0</v>
      </c>
      <c r="S179" s="279">
        <v>0</v>
      </c>
      <c r="T179" s="280">
        <f t="shared" si="33"/>
        <v>0</v>
      </c>
      <c r="U179" s="122"/>
      <c r="V179" s="122"/>
      <c r="W179" s="122"/>
      <c r="X179" s="122"/>
      <c r="Y179" s="122"/>
      <c r="Z179" s="122"/>
      <c r="AA179" s="122"/>
      <c r="AB179" s="122"/>
      <c r="AC179" s="122"/>
      <c r="AD179" s="122"/>
      <c r="AE179" s="122"/>
      <c r="AR179" s="281" t="s">
        <v>192</v>
      </c>
      <c r="AT179" s="281" t="s">
        <v>243</v>
      </c>
      <c r="AU179" s="281" t="s">
        <v>141</v>
      </c>
      <c r="AY179" s="105" t="s">
        <v>132</v>
      </c>
      <c r="BE179" s="282">
        <f t="shared" si="34"/>
        <v>0</v>
      </c>
      <c r="BF179" s="282">
        <f t="shared" si="35"/>
        <v>0</v>
      </c>
      <c r="BG179" s="282">
        <f t="shared" si="36"/>
        <v>0</v>
      </c>
      <c r="BH179" s="282">
        <f t="shared" si="37"/>
        <v>0</v>
      </c>
      <c r="BI179" s="282">
        <f t="shared" si="38"/>
        <v>0</v>
      </c>
      <c r="BJ179" s="105" t="s">
        <v>141</v>
      </c>
      <c r="BK179" s="282">
        <f t="shared" si="39"/>
        <v>0</v>
      </c>
      <c r="BL179" s="105" t="s">
        <v>140</v>
      </c>
      <c r="BM179" s="281" t="s">
        <v>1142</v>
      </c>
    </row>
    <row r="180" spans="1:65" s="128" customFormat="1" ht="24.2" customHeight="1" x14ac:dyDescent="0.2">
      <c r="A180" s="122"/>
      <c r="B180" s="123"/>
      <c r="C180" s="304" t="s">
        <v>504</v>
      </c>
      <c r="D180" s="304" t="s">
        <v>243</v>
      </c>
      <c r="E180" s="305" t="s">
        <v>1143</v>
      </c>
      <c r="F180" s="306" t="s">
        <v>1144</v>
      </c>
      <c r="G180" s="307" t="s">
        <v>929</v>
      </c>
      <c r="H180" s="308">
        <v>1</v>
      </c>
      <c r="I180" s="8"/>
      <c r="J180" s="309">
        <f t="shared" si="30"/>
        <v>0</v>
      </c>
      <c r="K180" s="306" t="s">
        <v>3</v>
      </c>
      <c r="L180" s="310"/>
      <c r="M180" s="311" t="s">
        <v>3</v>
      </c>
      <c r="N180" s="312" t="s">
        <v>48</v>
      </c>
      <c r="O180" s="165"/>
      <c r="P180" s="279">
        <f t="shared" si="31"/>
        <v>0</v>
      </c>
      <c r="Q180" s="279">
        <v>0</v>
      </c>
      <c r="R180" s="279">
        <f t="shared" si="32"/>
        <v>0</v>
      </c>
      <c r="S180" s="279">
        <v>0</v>
      </c>
      <c r="T180" s="280">
        <f t="shared" si="33"/>
        <v>0</v>
      </c>
      <c r="U180" s="122"/>
      <c r="V180" s="122"/>
      <c r="W180" s="122"/>
      <c r="X180" s="122"/>
      <c r="Y180" s="122"/>
      <c r="Z180" s="122"/>
      <c r="AA180" s="122"/>
      <c r="AB180" s="122"/>
      <c r="AC180" s="122"/>
      <c r="AD180" s="122"/>
      <c r="AE180" s="122"/>
      <c r="AR180" s="281" t="s">
        <v>192</v>
      </c>
      <c r="AT180" s="281" t="s">
        <v>243</v>
      </c>
      <c r="AU180" s="281" t="s">
        <v>141</v>
      </c>
      <c r="AY180" s="105" t="s">
        <v>132</v>
      </c>
      <c r="BE180" s="282">
        <f t="shared" si="34"/>
        <v>0</v>
      </c>
      <c r="BF180" s="282">
        <f t="shared" si="35"/>
        <v>0</v>
      </c>
      <c r="BG180" s="282">
        <f t="shared" si="36"/>
        <v>0</v>
      </c>
      <c r="BH180" s="282">
        <f t="shared" si="37"/>
        <v>0</v>
      </c>
      <c r="BI180" s="282">
        <f t="shared" si="38"/>
        <v>0</v>
      </c>
      <c r="BJ180" s="105" t="s">
        <v>141</v>
      </c>
      <c r="BK180" s="282">
        <f t="shared" si="39"/>
        <v>0</v>
      </c>
      <c r="BL180" s="105" t="s">
        <v>140</v>
      </c>
      <c r="BM180" s="281" t="s">
        <v>1145</v>
      </c>
    </row>
    <row r="181" spans="1:65" s="128" customFormat="1" ht="16.5" customHeight="1" x14ac:dyDescent="0.2">
      <c r="A181" s="122"/>
      <c r="B181" s="123"/>
      <c r="C181" s="304" t="s">
        <v>512</v>
      </c>
      <c r="D181" s="304" t="s">
        <v>243</v>
      </c>
      <c r="E181" s="305" t="s">
        <v>1146</v>
      </c>
      <c r="F181" s="306" t="s">
        <v>1147</v>
      </c>
      <c r="G181" s="307" t="s">
        <v>929</v>
      </c>
      <c r="H181" s="308">
        <v>1</v>
      </c>
      <c r="I181" s="8"/>
      <c r="J181" s="309">
        <f t="shared" si="30"/>
        <v>0</v>
      </c>
      <c r="K181" s="306" t="s">
        <v>3</v>
      </c>
      <c r="L181" s="310"/>
      <c r="M181" s="311" t="s">
        <v>3</v>
      </c>
      <c r="N181" s="312" t="s">
        <v>48</v>
      </c>
      <c r="O181" s="165"/>
      <c r="P181" s="279">
        <f t="shared" si="31"/>
        <v>0</v>
      </c>
      <c r="Q181" s="279">
        <v>0</v>
      </c>
      <c r="R181" s="279">
        <f t="shared" si="32"/>
        <v>0</v>
      </c>
      <c r="S181" s="279">
        <v>0</v>
      </c>
      <c r="T181" s="280">
        <f t="shared" si="33"/>
        <v>0</v>
      </c>
      <c r="U181" s="122"/>
      <c r="V181" s="122"/>
      <c r="W181" s="122"/>
      <c r="X181" s="122"/>
      <c r="Y181" s="122"/>
      <c r="Z181" s="122"/>
      <c r="AA181" s="122"/>
      <c r="AB181" s="122"/>
      <c r="AC181" s="122"/>
      <c r="AD181" s="122"/>
      <c r="AE181" s="122"/>
      <c r="AR181" s="281" t="s">
        <v>192</v>
      </c>
      <c r="AT181" s="281" t="s">
        <v>243</v>
      </c>
      <c r="AU181" s="281" t="s">
        <v>141</v>
      </c>
      <c r="AY181" s="105" t="s">
        <v>132</v>
      </c>
      <c r="BE181" s="282">
        <f t="shared" si="34"/>
        <v>0</v>
      </c>
      <c r="BF181" s="282">
        <f t="shared" si="35"/>
        <v>0</v>
      </c>
      <c r="BG181" s="282">
        <f t="shared" si="36"/>
        <v>0</v>
      </c>
      <c r="BH181" s="282">
        <f t="shared" si="37"/>
        <v>0</v>
      </c>
      <c r="BI181" s="282">
        <f t="shared" si="38"/>
        <v>0</v>
      </c>
      <c r="BJ181" s="105" t="s">
        <v>141</v>
      </c>
      <c r="BK181" s="282">
        <f t="shared" si="39"/>
        <v>0</v>
      </c>
      <c r="BL181" s="105" t="s">
        <v>140</v>
      </c>
      <c r="BM181" s="281" t="s">
        <v>1148</v>
      </c>
    </row>
    <row r="182" spans="1:65" s="128" customFormat="1" ht="16.5" customHeight="1" x14ac:dyDescent="0.2">
      <c r="A182" s="122"/>
      <c r="B182" s="123"/>
      <c r="C182" s="304" t="s">
        <v>519</v>
      </c>
      <c r="D182" s="304" t="s">
        <v>243</v>
      </c>
      <c r="E182" s="305" t="s">
        <v>1149</v>
      </c>
      <c r="F182" s="306" t="s">
        <v>1150</v>
      </c>
      <c r="G182" s="307" t="s">
        <v>929</v>
      </c>
      <c r="H182" s="308">
        <v>1</v>
      </c>
      <c r="I182" s="8"/>
      <c r="J182" s="309">
        <f t="shared" si="30"/>
        <v>0</v>
      </c>
      <c r="K182" s="306" t="s">
        <v>3</v>
      </c>
      <c r="L182" s="310"/>
      <c r="M182" s="311" t="s">
        <v>3</v>
      </c>
      <c r="N182" s="312" t="s">
        <v>48</v>
      </c>
      <c r="O182" s="165"/>
      <c r="P182" s="279">
        <f t="shared" si="31"/>
        <v>0</v>
      </c>
      <c r="Q182" s="279">
        <v>0</v>
      </c>
      <c r="R182" s="279">
        <f t="shared" si="32"/>
        <v>0</v>
      </c>
      <c r="S182" s="279">
        <v>0</v>
      </c>
      <c r="T182" s="280">
        <f t="shared" si="33"/>
        <v>0</v>
      </c>
      <c r="U182" s="122"/>
      <c r="V182" s="122"/>
      <c r="W182" s="122"/>
      <c r="X182" s="122"/>
      <c r="Y182" s="122"/>
      <c r="Z182" s="122"/>
      <c r="AA182" s="122"/>
      <c r="AB182" s="122"/>
      <c r="AC182" s="122"/>
      <c r="AD182" s="122"/>
      <c r="AE182" s="122"/>
      <c r="AR182" s="281" t="s">
        <v>192</v>
      </c>
      <c r="AT182" s="281" t="s">
        <v>243</v>
      </c>
      <c r="AU182" s="281" t="s">
        <v>141</v>
      </c>
      <c r="AY182" s="105" t="s">
        <v>132</v>
      </c>
      <c r="BE182" s="282">
        <f t="shared" si="34"/>
        <v>0</v>
      </c>
      <c r="BF182" s="282">
        <f t="shared" si="35"/>
        <v>0</v>
      </c>
      <c r="BG182" s="282">
        <f t="shared" si="36"/>
        <v>0</v>
      </c>
      <c r="BH182" s="282">
        <f t="shared" si="37"/>
        <v>0</v>
      </c>
      <c r="BI182" s="282">
        <f t="shared" si="38"/>
        <v>0</v>
      </c>
      <c r="BJ182" s="105" t="s">
        <v>141</v>
      </c>
      <c r="BK182" s="282">
        <f t="shared" si="39"/>
        <v>0</v>
      </c>
      <c r="BL182" s="105" t="s">
        <v>140</v>
      </c>
      <c r="BM182" s="281" t="s">
        <v>1151</v>
      </c>
    </row>
    <row r="183" spans="1:65" s="258" customFormat="1" ht="22.9" customHeight="1" x14ac:dyDescent="0.2">
      <c r="B183" s="259"/>
      <c r="D183" s="260" t="s">
        <v>75</v>
      </c>
      <c r="E183" s="269" t="s">
        <v>1152</v>
      </c>
      <c r="F183" s="269" t="s">
        <v>1153</v>
      </c>
      <c r="J183" s="270">
        <f>BK183</f>
        <v>0</v>
      </c>
      <c r="L183" s="259"/>
      <c r="M183" s="263"/>
      <c r="N183" s="264"/>
      <c r="O183" s="264"/>
      <c r="P183" s="265">
        <f>P184</f>
        <v>0</v>
      </c>
      <c r="Q183" s="264"/>
      <c r="R183" s="265">
        <f>R184</f>
        <v>0</v>
      </c>
      <c r="S183" s="264"/>
      <c r="T183" s="266">
        <f>T184</f>
        <v>0</v>
      </c>
      <c r="AR183" s="260" t="s">
        <v>84</v>
      </c>
      <c r="AT183" s="267" t="s">
        <v>75</v>
      </c>
      <c r="AU183" s="267" t="s">
        <v>84</v>
      </c>
      <c r="AY183" s="260" t="s">
        <v>132</v>
      </c>
      <c r="BK183" s="268">
        <f>BK184</f>
        <v>0</v>
      </c>
    </row>
    <row r="184" spans="1:65" s="128" customFormat="1" ht="16.5" customHeight="1" x14ac:dyDescent="0.2">
      <c r="A184" s="122"/>
      <c r="B184" s="123"/>
      <c r="C184" s="304" t="s">
        <v>535</v>
      </c>
      <c r="D184" s="304" t="s">
        <v>243</v>
      </c>
      <c r="E184" s="305" t="s">
        <v>1154</v>
      </c>
      <c r="F184" s="306" t="s">
        <v>1155</v>
      </c>
      <c r="G184" s="307" t="s">
        <v>929</v>
      </c>
      <c r="H184" s="308">
        <v>1</v>
      </c>
      <c r="I184" s="8"/>
      <c r="J184" s="309">
        <f>ROUND(I184*H184,2)</f>
        <v>0</v>
      </c>
      <c r="K184" s="306" t="s">
        <v>3</v>
      </c>
      <c r="L184" s="310"/>
      <c r="M184" s="311" t="s">
        <v>3</v>
      </c>
      <c r="N184" s="312" t="s">
        <v>48</v>
      </c>
      <c r="O184" s="165"/>
      <c r="P184" s="279">
        <f>O184*H184</f>
        <v>0</v>
      </c>
      <c r="Q184" s="279">
        <v>0</v>
      </c>
      <c r="R184" s="279">
        <f>Q184*H184</f>
        <v>0</v>
      </c>
      <c r="S184" s="279">
        <v>0</v>
      </c>
      <c r="T184" s="280">
        <f>S184*H184</f>
        <v>0</v>
      </c>
      <c r="U184" s="122"/>
      <c r="V184" s="122"/>
      <c r="W184" s="122"/>
      <c r="X184" s="122"/>
      <c r="Y184" s="122"/>
      <c r="Z184" s="122"/>
      <c r="AA184" s="122"/>
      <c r="AB184" s="122"/>
      <c r="AC184" s="122"/>
      <c r="AD184" s="122"/>
      <c r="AE184" s="122"/>
      <c r="AR184" s="281" t="s">
        <v>192</v>
      </c>
      <c r="AT184" s="281" t="s">
        <v>243</v>
      </c>
      <c r="AU184" s="281" t="s">
        <v>141</v>
      </c>
      <c r="AY184" s="105" t="s">
        <v>132</v>
      </c>
      <c r="BE184" s="282">
        <f>IF(N184="základní",J184,0)</f>
        <v>0</v>
      </c>
      <c r="BF184" s="282">
        <f>IF(N184="snížená",J184,0)</f>
        <v>0</v>
      </c>
      <c r="BG184" s="282">
        <f>IF(N184="zákl. přenesená",J184,0)</f>
        <v>0</v>
      </c>
      <c r="BH184" s="282">
        <f>IF(N184="sníž. přenesená",J184,0)</f>
        <v>0</v>
      </c>
      <c r="BI184" s="282">
        <f>IF(N184="nulová",J184,0)</f>
        <v>0</v>
      </c>
      <c r="BJ184" s="105" t="s">
        <v>141</v>
      </c>
      <c r="BK184" s="282">
        <f>ROUND(I184*H184,2)</f>
        <v>0</v>
      </c>
      <c r="BL184" s="105" t="s">
        <v>140</v>
      </c>
      <c r="BM184" s="281" t="s">
        <v>1156</v>
      </c>
    </row>
    <row r="185" spans="1:65" s="258" customFormat="1" ht="25.9" customHeight="1" x14ac:dyDescent="0.2">
      <c r="B185" s="259"/>
      <c r="D185" s="260" t="s">
        <v>75</v>
      </c>
      <c r="E185" s="261" t="s">
        <v>1157</v>
      </c>
      <c r="F185" s="261" t="s">
        <v>1158</v>
      </c>
      <c r="J185" s="262">
        <f>BK185</f>
        <v>0</v>
      </c>
      <c r="L185" s="259"/>
      <c r="M185" s="263"/>
      <c r="N185" s="264"/>
      <c r="O185" s="264"/>
      <c r="P185" s="265">
        <f>P186+P188</f>
        <v>0</v>
      </c>
      <c r="Q185" s="264"/>
      <c r="R185" s="265">
        <f>R186+R188</f>
        <v>0</v>
      </c>
      <c r="S185" s="264"/>
      <c r="T185" s="266">
        <f>T186+T188</f>
        <v>0</v>
      </c>
      <c r="AR185" s="260" t="s">
        <v>84</v>
      </c>
      <c r="AT185" s="267" t="s">
        <v>75</v>
      </c>
      <c r="AU185" s="267" t="s">
        <v>76</v>
      </c>
      <c r="AY185" s="260" t="s">
        <v>132</v>
      </c>
      <c r="BK185" s="268">
        <f>BK186+BK188</f>
        <v>0</v>
      </c>
    </row>
    <row r="186" spans="1:65" s="258" customFormat="1" ht="22.9" customHeight="1" x14ac:dyDescent="0.2">
      <c r="B186" s="259"/>
      <c r="D186" s="260" t="s">
        <v>75</v>
      </c>
      <c r="E186" s="269" t="s">
        <v>1159</v>
      </c>
      <c r="F186" s="269" t="s">
        <v>1018</v>
      </c>
      <c r="J186" s="270">
        <f>BK186</f>
        <v>0</v>
      </c>
      <c r="L186" s="259"/>
      <c r="M186" s="263"/>
      <c r="N186" s="264"/>
      <c r="O186" s="264"/>
      <c r="P186" s="265">
        <f>P187</f>
        <v>0</v>
      </c>
      <c r="Q186" s="264"/>
      <c r="R186" s="265">
        <f>R187</f>
        <v>0</v>
      </c>
      <c r="S186" s="264"/>
      <c r="T186" s="266">
        <f>T187</f>
        <v>0</v>
      </c>
      <c r="AR186" s="260" t="s">
        <v>84</v>
      </c>
      <c r="AT186" s="267" t="s">
        <v>75</v>
      </c>
      <c r="AU186" s="267" t="s">
        <v>84</v>
      </c>
      <c r="AY186" s="260" t="s">
        <v>132</v>
      </c>
      <c r="BK186" s="268">
        <f>BK187</f>
        <v>0</v>
      </c>
    </row>
    <row r="187" spans="1:65" s="128" customFormat="1" ht="16.5" customHeight="1" x14ac:dyDescent="0.2">
      <c r="A187" s="122"/>
      <c r="B187" s="123"/>
      <c r="C187" s="271" t="s">
        <v>540</v>
      </c>
      <c r="D187" s="271" t="s">
        <v>135</v>
      </c>
      <c r="E187" s="272" t="s">
        <v>1160</v>
      </c>
      <c r="F187" s="273" t="s">
        <v>1161</v>
      </c>
      <c r="G187" s="274" t="s">
        <v>655</v>
      </c>
      <c r="H187" s="275">
        <v>10</v>
      </c>
      <c r="I187" s="5"/>
      <c r="J187" s="276">
        <f>ROUND(I187*H187,2)</f>
        <v>0</v>
      </c>
      <c r="K187" s="273" t="s">
        <v>3</v>
      </c>
      <c r="L187" s="123"/>
      <c r="M187" s="277" t="s">
        <v>3</v>
      </c>
      <c r="N187" s="278" t="s">
        <v>48</v>
      </c>
      <c r="O187" s="165"/>
      <c r="P187" s="279">
        <f>O187*H187</f>
        <v>0</v>
      </c>
      <c r="Q187" s="279">
        <v>0</v>
      </c>
      <c r="R187" s="279">
        <f>Q187*H187</f>
        <v>0</v>
      </c>
      <c r="S187" s="279">
        <v>0</v>
      </c>
      <c r="T187" s="280">
        <f>S187*H187</f>
        <v>0</v>
      </c>
      <c r="U187" s="122"/>
      <c r="V187" s="122"/>
      <c r="W187" s="122"/>
      <c r="X187" s="122"/>
      <c r="Y187" s="122"/>
      <c r="Z187" s="122"/>
      <c r="AA187" s="122"/>
      <c r="AB187" s="122"/>
      <c r="AC187" s="122"/>
      <c r="AD187" s="122"/>
      <c r="AE187" s="122"/>
      <c r="AR187" s="281" t="s">
        <v>140</v>
      </c>
      <c r="AT187" s="281" t="s">
        <v>135</v>
      </c>
      <c r="AU187" s="281" t="s">
        <v>141</v>
      </c>
      <c r="AY187" s="105" t="s">
        <v>132</v>
      </c>
      <c r="BE187" s="282">
        <f>IF(N187="základní",J187,0)</f>
        <v>0</v>
      </c>
      <c r="BF187" s="282">
        <f>IF(N187="snížená",J187,0)</f>
        <v>0</v>
      </c>
      <c r="BG187" s="282">
        <f>IF(N187="zákl. přenesená",J187,0)</f>
        <v>0</v>
      </c>
      <c r="BH187" s="282">
        <f>IF(N187="sníž. přenesená",J187,0)</f>
        <v>0</v>
      </c>
      <c r="BI187" s="282">
        <f>IF(N187="nulová",J187,0)</f>
        <v>0</v>
      </c>
      <c r="BJ187" s="105" t="s">
        <v>141</v>
      </c>
      <c r="BK187" s="282">
        <f>ROUND(I187*H187,2)</f>
        <v>0</v>
      </c>
      <c r="BL187" s="105" t="s">
        <v>140</v>
      </c>
      <c r="BM187" s="281" t="s">
        <v>1162</v>
      </c>
    </row>
    <row r="188" spans="1:65" s="258" customFormat="1" ht="22.9" customHeight="1" x14ac:dyDescent="0.2">
      <c r="B188" s="259"/>
      <c r="D188" s="260" t="s">
        <v>75</v>
      </c>
      <c r="E188" s="269" t="s">
        <v>1163</v>
      </c>
      <c r="F188" s="269" t="s">
        <v>1164</v>
      </c>
      <c r="J188" s="270">
        <f>BK188</f>
        <v>0</v>
      </c>
      <c r="L188" s="259"/>
      <c r="M188" s="263"/>
      <c r="N188" s="264"/>
      <c r="O188" s="264"/>
      <c r="P188" s="265">
        <f>SUM(P189:P193)</f>
        <v>0</v>
      </c>
      <c r="Q188" s="264"/>
      <c r="R188" s="265">
        <f>SUM(R189:R193)</f>
        <v>0</v>
      </c>
      <c r="S188" s="264"/>
      <c r="T188" s="266">
        <f>SUM(T189:T193)</f>
        <v>0</v>
      </c>
      <c r="AR188" s="260" t="s">
        <v>84</v>
      </c>
      <c r="AT188" s="267" t="s">
        <v>75</v>
      </c>
      <c r="AU188" s="267" t="s">
        <v>84</v>
      </c>
      <c r="AY188" s="260" t="s">
        <v>132</v>
      </c>
      <c r="BK188" s="268">
        <f>SUM(BK189:BK193)</f>
        <v>0</v>
      </c>
    </row>
    <row r="189" spans="1:65" s="128" customFormat="1" ht="16.5" customHeight="1" x14ac:dyDescent="0.2">
      <c r="A189" s="122"/>
      <c r="B189" s="123"/>
      <c r="C189" s="271" t="s">
        <v>544</v>
      </c>
      <c r="D189" s="271" t="s">
        <v>135</v>
      </c>
      <c r="E189" s="272" t="s">
        <v>1165</v>
      </c>
      <c r="F189" s="273" t="s">
        <v>1166</v>
      </c>
      <c r="G189" s="274" t="s">
        <v>929</v>
      </c>
      <c r="H189" s="275">
        <v>11</v>
      </c>
      <c r="I189" s="5"/>
      <c r="J189" s="276">
        <f>ROUND(I189*H189,2)</f>
        <v>0</v>
      </c>
      <c r="K189" s="273" t="s">
        <v>3</v>
      </c>
      <c r="L189" s="123"/>
      <c r="M189" s="277" t="s">
        <v>3</v>
      </c>
      <c r="N189" s="278" t="s">
        <v>48</v>
      </c>
      <c r="O189" s="165"/>
      <c r="P189" s="279">
        <f>O189*H189</f>
        <v>0</v>
      </c>
      <c r="Q189" s="279">
        <v>0</v>
      </c>
      <c r="R189" s="279">
        <f>Q189*H189</f>
        <v>0</v>
      </c>
      <c r="S189" s="279">
        <v>0</v>
      </c>
      <c r="T189" s="280">
        <f>S189*H189</f>
        <v>0</v>
      </c>
      <c r="U189" s="122"/>
      <c r="V189" s="122"/>
      <c r="W189" s="122"/>
      <c r="X189" s="122"/>
      <c r="Y189" s="122"/>
      <c r="Z189" s="122"/>
      <c r="AA189" s="122"/>
      <c r="AB189" s="122"/>
      <c r="AC189" s="122"/>
      <c r="AD189" s="122"/>
      <c r="AE189" s="122"/>
      <c r="AR189" s="281" t="s">
        <v>140</v>
      </c>
      <c r="AT189" s="281" t="s">
        <v>135</v>
      </c>
      <c r="AU189" s="281" t="s">
        <v>141</v>
      </c>
      <c r="AY189" s="105" t="s">
        <v>132</v>
      </c>
      <c r="BE189" s="282">
        <f>IF(N189="základní",J189,0)</f>
        <v>0</v>
      </c>
      <c r="BF189" s="282">
        <f>IF(N189="snížená",J189,0)</f>
        <v>0</v>
      </c>
      <c r="BG189" s="282">
        <f>IF(N189="zákl. přenesená",J189,0)</f>
        <v>0</v>
      </c>
      <c r="BH189" s="282">
        <f>IF(N189="sníž. přenesená",J189,0)</f>
        <v>0</v>
      </c>
      <c r="BI189" s="282">
        <f>IF(N189="nulová",J189,0)</f>
        <v>0</v>
      </c>
      <c r="BJ189" s="105" t="s">
        <v>141</v>
      </c>
      <c r="BK189" s="282">
        <f>ROUND(I189*H189,2)</f>
        <v>0</v>
      </c>
      <c r="BL189" s="105" t="s">
        <v>140</v>
      </c>
      <c r="BM189" s="281" t="s">
        <v>1167</v>
      </c>
    </row>
    <row r="190" spans="1:65" s="128" customFormat="1" ht="16.5" customHeight="1" x14ac:dyDescent="0.2">
      <c r="A190" s="122"/>
      <c r="B190" s="123"/>
      <c r="C190" s="271" t="s">
        <v>549</v>
      </c>
      <c r="D190" s="271" t="s">
        <v>135</v>
      </c>
      <c r="E190" s="272" t="s">
        <v>1168</v>
      </c>
      <c r="F190" s="273" t="s">
        <v>1169</v>
      </c>
      <c r="G190" s="274" t="s">
        <v>929</v>
      </c>
      <c r="H190" s="275">
        <v>1</v>
      </c>
      <c r="I190" s="5"/>
      <c r="J190" s="276">
        <f>ROUND(I190*H190,2)</f>
        <v>0</v>
      </c>
      <c r="K190" s="273" t="s">
        <v>3</v>
      </c>
      <c r="L190" s="123"/>
      <c r="M190" s="277" t="s">
        <v>3</v>
      </c>
      <c r="N190" s="278" t="s">
        <v>48</v>
      </c>
      <c r="O190" s="165"/>
      <c r="P190" s="279">
        <f>O190*H190</f>
        <v>0</v>
      </c>
      <c r="Q190" s="279">
        <v>0</v>
      </c>
      <c r="R190" s="279">
        <f>Q190*H190</f>
        <v>0</v>
      </c>
      <c r="S190" s="279">
        <v>0</v>
      </c>
      <c r="T190" s="280">
        <f>S190*H190</f>
        <v>0</v>
      </c>
      <c r="U190" s="122"/>
      <c r="V190" s="122"/>
      <c r="W190" s="122"/>
      <c r="X190" s="122"/>
      <c r="Y190" s="122"/>
      <c r="Z190" s="122"/>
      <c r="AA190" s="122"/>
      <c r="AB190" s="122"/>
      <c r="AC190" s="122"/>
      <c r="AD190" s="122"/>
      <c r="AE190" s="122"/>
      <c r="AR190" s="281" t="s">
        <v>140</v>
      </c>
      <c r="AT190" s="281" t="s">
        <v>135</v>
      </c>
      <c r="AU190" s="281" t="s">
        <v>141</v>
      </c>
      <c r="AY190" s="105" t="s">
        <v>132</v>
      </c>
      <c r="BE190" s="282">
        <f>IF(N190="základní",J190,0)</f>
        <v>0</v>
      </c>
      <c r="BF190" s="282">
        <f>IF(N190="snížená",J190,0)</f>
        <v>0</v>
      </c>
      <c r="BG190" s="282">
        <f>IF(N190="zákl. přenesená",J190,0)</f>
        <v>0</v>
      </c>
      <c r="BH190" s="282">
        <f>IF(N190="sníž. přenesená",J190,0)</f>
        <v>0</v>
      </c>
      <c r="BI190" s="282">
        <f>IF(N190="nulová",J190,0)</f>
        <v>0</v>
      </c>
      <c r="BJ190" s="105" t="s">
        <v>141</v>
      </c>
      <c r="BK190" s="282">
        <f>ROUND(I190*H190,2)</f>
        <v>0</v>
      </c>
      <c r="BL190" s="105" t="s">
        <v>140</v>
      </c>
      <c r="BM190" s="281" t="s">
        <v>1170</v>
      </c>
    </row>
    <row r="191" spans="1:65" s="128" customFormat="1" ht="16.5" customHeight="1" x14ac:dyDescent="0.2">
      <c r="A191" s="122"/>
      <c r="B191" s="123"/>
      <c r="C191" s="271" t="s">
        <v>556</v>
      </c>
      <c r="D191" s="271" t="s">
        <v>135</v>
      </c>
      <c r="E191" s="272" t="s">
        <v>1171</v>
      </c>
      <c r="F191" s="273" t="s">
        <v>1172</v>
      </c>
      <c r="G191" s="274" t="s">
        <v>929</v>
      </c>
      <c r="H191" s="275">
        <v>1</v>
      </c>
      <c r="I191" s="5"/>
      <c r="J191" s="276">
        <f>ROUND(I191*H191,2)</f>
        <v>0</v>
      </c>
      <c r="K191" s="273" t="s">
        <v>3</v>
      </c>
      <c r="L191" s="123"/>
      <c r="M191" s="277" t="s">
        <v>3</v>
      </c>
      <c r="N191" s="278" t="s">
        <v>48</v>
      </c>
      <c r="O191" s="165"/>
      <c r="P191" s="279">
        <f>O191*H191</f>
        <v>0</v>
      </c>
      <c r="Q191" s="279">
        <v>0</v>
      </c>
      <c r="R191" s="279">
        <f>Q191*H191</f>
        <v>0</v>
      </c>
      <c r="S191" s="279">
        <v>0</v>
      </c>
      <c r="T191" s="280">
        <f>S191*H191</f>
        <v>0</v>
      </c>
      <c r="U191" s="122"/>
      <c r="V191" s="122"/>
      <c r="W191" s="122"/>
      <c r="X191" s="122"/>
      <c r="Y191" s="122"/>
      <c r="Z191" s="122"/>
      <c r="AA191" s="122"/>
      <c r="AB191" s="122"/>
      <c r="AC191" s="122"/>
      <c r="AD191" s="122"/>
      <c r="AE191" s="122"/>
      <c r="AR191" s="281" t="s">
        <v>140</v>
      </c>
      <c r="AT191" s="281" t="s">
        <v>135</v>
      </c>
      <c r="AU191" s="281" t="s">
        <v>141</v>
      </c>
      <c r="AY191" s="105" t="s">
        <v>132</v>
      </c>
      <c r="BE191" s="282">
        <f>IF(N191="základní",J191,0)</f>
        <v>0</v>
      </c>
      <c r="BF191" s="282">
        <f>IF(N191="snížená",J191,0)</f>
        <v>0</v>
      </c>
      <c r="BG191" s="282">
        <f>IF(N191="zákl. přenesená",J191,0)</f>
        <v>0</v>
      </c>
      <c r="BH191" s="282">
        <f>IF(N191="sníž. přenesená",J191,0)</f>
        <v>0</v>
      </c>
      <c r="BI191" s="282">
        <f>IF(N191="nulová",J191,0)</f>
        <v>0</v>
      </c>
      <c r="BJ191" s="105" t="s">
        <v>141</v>
      </c>
      <c r="BK191" s="282">
        <f>ROUND(I191*H191,2)</f>
        <v>0</v>
      </c>
      <c r="BL191" s="105" t="s">
        <v>140</v>
      </c>
      <c r="BM191" s="281" t="s">
        <v>1173</v>
      </c>
    </row>
    <row r="192" spans="1:65" s="128" customFormat="1" ht="16.5" customHeight="1" x14ac:dyDescent="0.2">
      <c r="A192" s="122"/>
      <c r="B192" s="123"/>
      <c r="C192" s="271" t="s">
        <v>561</v>
      </c>
      <c r="D192" s="271" t="s">
        <v>135</v>
      </c>
      <c r="E192" s="272" t="s">
        <v>1174</v>
      </c>
      <c r="F192" s="273" t="s">
        <v>1175</v>
      </c>
      <c r="G192" s="274" t="s">
        <v>929</v>
      </c>
      <c r="H192" s="275">
        <v>1</v>
      </c>
      <c r="I192" s="5"/>
      <c r="J192" s="276">
        <f>ROUND(I192*H192,2)</f>
        <v>0</v>
      </c>
      <c r="K192" s="273" t="s">
        <v>3</v>
      </c>
      <c r="L192" s="123"/>
      <c r="M192" s="277" t="s">
        <v>3</v>
      </c>
      <c r="N192" s="278" t="s">
        <v>48</v>
      </c>
      <c r="O192" s="165"/>
      <c r="P192" s="279">
        <f>O192*H192</f>
        <v>0</v>
      </c>
      <c r="Q192" s="279">
        <v>0</v>
      </c>
      <c r="R192" s="279">
        <f>Q192*H192</f>
        <v>0</v>
      </c>
      <c r="S192" s="279">
        <v>0</v>
      </c>
      <c r="T192" s="280">
        <f>S192*H192</f>
        <v>0</v>
      </c>
      <c r="U192" s="122"/>
      <c r="V192" s="122"/>
      <c r="W192" s="122"/>
      <c r="X192" s="122"/>
      <c r="Y192" s="122"/>
      <c r="Z192" s="122"/>
      <c r="AA192" s="122"/>
      <c r="AB192" s="122"/>
      <c r="AC192" s="122"/>
      <c r="AD192" s="122"/>
      <c r="AE192" s="122"/>
      <c r="AR192" s="281" t="s">
        <v>140</v>
      </c>
      <c r="AT192" s="281" t="s">
        <v>135</v>
      </c>
      <c r="AU192" s="281" t="s">
        <v>141</v>
      </c>
      <c r="AY192" s="105" t="s">
        <v>132</v>
      </c>
      <c r="BE192" s="282">
        <f>IF(N192="základní",J192,0)</f>
        <v>0</v>
      </c>
      <c r="BF192" s="282">
        <f>IF(N192="snížená",J192,0)</f>
        <v>0</v>
      </c>
      <c r="BG192" s="282">
        <f>IF(N192="zákl. přenesená",J192,0)</f>
        <v>0</v>
      </c>
      <c r="BH192" s="282">
        <f>IF(N192="sníž. přenesená",J192,0)</f>
        <v>0</v>
      </c>
      <c r="BI192" s="282">
        <f>IF(N192="nulová",J192,0)</f>
        <v>0</v>
      </c>
      <c r="BJ192" s="105" t="s">
        <v>141</v>
      </c>
      <c r="BK192" s="282">
        <f>ROUND(I192*H192,2)</f>
        <v>0</v>
      </c>
      <c r="BL192" s="105" t="s">
        <v>140</v>
      </c>
      <c r="BM192" s="281" t="s">
        <v>1176</v>
      </c>
    </row>
    <row r="193" spans="1:65" s="128" customFormat="1" ht="16.5" customHeight="1" x14ac:dyDescent="0.2">
      <c r="A193" s="122"/>
      <c r="B193" s="123"/>
      <c r="C193" s="271" t="s">
        <v>785</v>
      </c>
      <c r="D193" s="271" t="s">
        <v>135</v>
      </c>
      <c r="E193" s="272" t="s">
        <v>1177</v>
      </c>
      <c r="F193" s="273" t="s">
        <v>1178</v>
      </c>
      <c r="G193" s="274" t="s">
        <v>929</v>
      </c>
      <c r="H193" s="275">
        <v>1</v>
      </c>
      <c r="I193" s="5"/>
      <c r="J193" s="276">
        <f>ROUND(I193*H193,2)</f>
        <v>0</v>
      </c>
      <c r="K193" s="273" t="s">
        <v>3</v>
      </c>
      <c r="L193" s="123"/>
      <c r="M193" s="326" t="s">
        <v>3</v>
      </c>
      <c r="N193" s="327" t="s">
        <v>48</v>
      </c>
      <c r="O193" s="323"/>
      <c r="P193" s="328">
        <f>O193*H193</f>
        <v>0</v>
      </c>
      <c r="Q193" s="328">
        <v>0</v>
      </c>
      <c r="R193" s="328">
        <f>Q193*H193</f>
        <v>0</v>
      </c>
      <c r="S193" s="328">
        <v>0</v>
      </c>
      <c r="T193" s="329">
        <f>S193*H193</f>
        <v>0</v>
      </c>
      <c r="U193" s="122"/>
      <c r="V193" s="122"/>
      <c r="W193" s="122"/>
      <c r="X193" s="122"/>
      <c r="Y193" s="122"/>
      <c r="Z193" s="122"/>
      <c r="AA193" s="122"/>
      <c r="AB193" s="122"/>
      <c r="AC193" s="122"/>
      <c r="AD193" s="122"/>
      <c r="AE193" s="122"/>
      <c r="AR193" s="281" t="s">
        <v>140</v>
      </c>
      <c r="AT193" s="281" t="s">
        <v>135</v>
      </c>
      <c r="AU193" s="281" t="s">
        <v>141</v>
      </c>
      <c r="AY193" s="105" t="s">
        <v>132</v>
      </c>
      <c r="BE193" s="282">
        <f>IF(N193="základní",J193,0)</f>
        <v>0</v>
      </c>
      <c r="BF193" s="282">
        <f>IF(N193="snížená",J193,0)</f>
        <v>0</v>
      </c>
      <c r="BG193" s="282">
        <f>IF(N193="zákl. přenesená",J193,0)</f>
        <v>0</v>
      </c>
      <c r="BH193" s="282">
        <f>IF(N193="sníž. přenesená",J193,0)</f>
        <v>0</v>
      </c>
      <c r="BI193" s="282">
        <f>IF(N193="nulová",J193,0)</f>
        <v>0</v>
      </c>
      <c r="BJ193" s="105" t="s">
        <v>141</v>
      </c>
      <c r="BK193" s="282">
        <f>ROUND(I193*H193,2)</f>
        <v>0</v>
      </c>
      <c r="BL193" s="105" t="s">
        <v>140</v>
      </c>
      <c r="BM193" s="281" t="s">
        <v>1179</v>
      </c>
    </row>
    <row r="194" spans="1:65" s="128" customFormat="1" ht="6.95" customHeight="1" x14ac:dyDescent="0.2">
      <c r="A194" s="122"/>
      <c r="B194" s="144"/>
      <c r="C194" s="145"/>
      <c r="D194" s="145"/>
      <c r="E194" s="145"/>
      <c r="F194" s="145"/>
      <c r="G194" s="145"/>
      <c r="H194" s="145"/>
      <c r="I194" s="145"/>
      <c r="J194" s="145"/>
      <c r="K194" s="145"/>
      <c r="L194" s="123"/>
      <c r="M194" s="122"/>
      <c r="O194" s="122"/>
      <c r="P194" s="122"/>
      <c r="Q194" s="122"/>
      <c r="R194" s="122"/>
      <c r="S194" s="122"/>
      <c r="T194" s="122"/>
      <c r="U194" s="122"/>
      <c r="V194" s="122"/>
      <c r="W194" s="122"/>
      <c r="X194" s="122"/>
      <c r="Y194" s="122"/>
      <c r="Z194" s="122"/>
      <c r="AA194" s="122"/>
      <c r="AB194" s="122"/>
      <c r="AC194" s="122"/>
      <c r="AD194" s="122"/>
      <c r="AE194" s="122"/>
    </row>
  </sheetData>
  <sheetProtection password="8879" sheet="1" objects="1" scenarios="1"/>
  <autoFilter ref="C99:K193"/>
  <mergeCells count="9">
    <mergeCell ref="E50:H50"/>
    <mergeCell ref="E90:H90"/>
    <mergeCell ref="E92:H92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18"/>
  <sheetViews>
    <sheetView showGridLines="0" zoomScale="110" zoomScaleNormal="110" workbookViewId="0">
      <selection activeCell="D15" sqref="D15:J15"/>
    </sheetView>
  </sheetViews>
  <sheetFormatPr defaultRowHeight="15" x14ac:dyDescent="0.2"/>
  <cols>
    <col min="1" max="1" width="8.33203125" style="10" customWidth="1"/>
    <col min="2" max="2" width="1.6640625" style="10" customWidth="1"/>
    <col min="3" max="4" width="5" style="10" customWidth="1"/>
    <col min="5" max="5" width="11.6640625" style="10" customWidth="1"/>
    <col min="6" max="6" width="9.1640625" style="10" customWidth="1"/>
    <col min="7" max="7" width="5" style="10" customWidth="1"/>
    <col min="8" max="8" width="77.83203125" style="10" customWidth="1"/>
    <col min="9" max="10" width="20" style="10" customWidth="1"/>
    <col min="11" max="11" width="1.6640625" style="10" customWidth="1"/>
    <col min="12" max="16384" width="9.33203125" style="1"/>
  </cols>
  <sheetData>
    <row r="1" spans="2:11" s="1" customFormat="1" ht="37.5" customHeight="1" x14ac:dyDescent="0.2"/>
    <row r="2" spans="2:11" s="1" customFormat="1" ht="7.5" customHeight="1" x14ac:dyDescent="0.2">
      <c r="B2" s="11"/>
      <c r="C2" s="12"/>
      <c r="D2" s="12"/>
      <c r="E2" s="12"/>
      <c r="F2" s="12"/>
      <c r="G2" s="12"/>
      <c r="H2" s="12"/>
      <c r="I2" s="12"/>
      <c r="J2" s="12"/>
      <c r="K2" s="13"/>
    </row>
    <row r="3" spans="2:11" s="2" customFormat="1" ht="45" customHeight="1" x14ac:dyDescent="0.2">
      <c r="B3" s="14"/>
      <c r="C3" s="94" t="s">
        <v>1180</v>
      </c>
      <c r="D3" s="94"/>
      <c r="E3" s="94"/>
      <c r="F3" s="94"/>
      <c r="G3" s="94"/>
      <c r="H3" s="94"/>
      <c r="I3" s="94"/>
      <c r="J3" s="94"/>
      <c r="K3" s="15"/>
    </row>
    <row r="4" spans="2:11" s="1" customFormat="1" ht="25.5" customHeight="1" x14ac:dyDescent="0.3">
      <c r="B4" s="16"/>
      <c r="C4" s="99" t="s">
        <v>1181</v>
      </c>
      <c r="D4" s="99"/>
      <c r="E4" s="99"/>
      <c r="F4" s="99"/>
      <c r="G4" s="99"/>
      <c r="H4" s="99"/>
      <c r="I4" s="99"/>
      <c r="J4" s="99"/>
      <c r="K4" s="17"/>
    </row>
    <row r="5" spans="2:11" s="1" customFormat="1" ht="5.25" customHeight="1" x14ac:dyDescent="0.2">
      <c r="B5" s="16"/>
      <c r="C5" s="18"/>
      <c r="D5" s="18"/>
      <c r="E5" s="18"/>
      <c r="F5" s="18"/>
      <c r="G5" s="18"/>
      <c r="H5" s="18"/>
      <c r="I5" s="18"/>
      <c r="J5" s="18"/>
      <c r="K5" s="17"/>
    </row>
    <row r="6" spans="2:11" s="1" customFormat="1" ht="15" customHeight="1" x14ac:dyDescent="0.2">
      <c r="B6" s="16"/>
      <c r="C6" s="98" t="s">
        <v>1182</v>
      </c>
      <c r="D6" s="98"/>
      <c r="E6" s="98"/>
      <c r="F6" s="98"/>
      <c r="G6" s="98"/>
      <c r="H6" s="98"/>
      <c r="I6" s="98"/>
      <c r="J6" s="98"/>
      <c r="K6" s="17"/>
    </row>
    <row r="7" spans="2:11" s="1" customFormat="1" ht="15" customHeight="1" x14ac:dyDescent="0.2">
      <c r="B7" s="20"/>
      <c r="C7" s="98" t="s">
        <v>1183</v>
      </c>
      <c r="D7" s="98"/>
      <c r="E7" s="98"/>
      <c r="F7" s="98"/>
      <c r="G7" s="98"/>
      <c r="H7" s="98"/>
      <c r="I7" s="98"/>
      <c r="J7" s="98"/>
      <c r="K7" s="17"/>
    </row>
    <row r="8" spans="2:11" s="1" customFormat="1" ht="12.75" customHeight="1" x14ac:dyDescent="0.2">
      <c r="B8" s="20"/>
      <c r="C8" s="19"/>
      <c r="D8" s="19"/>
      <c r="E8" s="19"/>
      <c r="F8" s="19"/>
      <c r="G8" s="19"/>
      <c r="H8" s="19"/>
      <c r="I8" s="19"/>
      <c r="J8" s="19"/>
      <c r="K8" s="17"/>
    </row>
    <row r="9" spans="2:11" s="1" customFormat="1" ht="15" customHeight="1" x14ac:dyDescent="0.2">
      <c r="B9" s="20"/>
      <c r="C9" s="98" t="s">
        <v>1184</v>
      </c>
      <c r="D9" s="98"/>
      <c r="E9" s="98"/>
      <c r="F9" s="98"/>
      <c r="G9" s="98"/>
      <c r="H9" s="98"/>
      <c r="I9" s="98"/>
      <c r="J9" s="98"/>
      <c r="K9" s="17"/>
    </row>
    <row r="10" spans="2:11" s="1" customFormat="1" ht="15" customHeight="1" x14ac:dyDescent="0.2">
      <c r="B10" s="20"/>
      <c r="C10" s="19"/>
      <c r="D10" s="98" t="s">
        <v>1185</v>
      </c>
      <c r="E10" s="98"/>
      <c r="F10" s="98"/>
      <c r="G10" s="98"/>
      <c r="H10" s="98"/>
      <c r="I10" s="98"/>
      <c r="J10" s="98"/>
      <c r="K10" s="17"/>
    </row>
    <row r="11" spans="2:11" s="1" customFormat="1" ht="15" customHeight="1" x14ac:dyDescent="0.2">
      <c r="B11" s="20"/>
      <c r="C11" s="21"/>
      <c r="D11" s="98" t="s">
        <v>1186</v>
      </c>
      <c r="E11" s="98"/>
      <c r="F11" s="98"/>
      <c r="G11" s="98"/>
      <c r="H11" s="98"/>
      <c r="I11" s="98"/>
      <c r="J11" s="98"/>
      <c r="K11" s="17"/>
    </row>
    <row r="12" spans="2:11" s="1" customFormat="1" ht="15" customHeight="1" x14ac:dyDescent="0.2">
      <c r="B12" s="20"/>
      <c r="C12" s="21"/>
      <c r="D12" s="19"/>
      <c r="E12" s="19"/>
      <c r="F12" s="19"/>
      <c r="G12" s="19"/>
      <c r="H12" s="19"/>
      <c r="I12" s="19"/>
      <c r="J12" s="19"/>
      <c r="K12" s="17"/>
    </row>
    <row r="13" spans="2:11" s="1" customFormat="1" ht="15" customHeight="1" x14ac:dyDescent="0.2">
      <c r="B13" s="20"/>
      <c r="C13" s="21"/>
      <c r="D13" s="22" t="s">
        <v>1187</v>
      </c>
      <c r="E13" s="19"/>
      <c r="F13" s="19"/>
      <c r="G13" s="19"/>
      <c r="H13" s="19"/>
      <c r="I13" s="19"/>
      <c r="J13" s="19"/>
      <c r="K13" s="17"/>
    </row>
    <row r="14" spans="2:11" s="1" customFormat="1" ht="12.75" customHeight="1" x14ac:dyDescent="0.2">
      <c r="B14" s="20"/>
      <c r="C14" s="21"/>
      <c r="D14" s="21"/>
      <c r="E14" s="21"/>
      <c r="F14" s="21"/>
      <c r="G14" s="21"/>
      <c r="H14" s="21"/>
      <c r="I14" s="21"/>
      <c r="J14" s="21"/>
      <c r="K14" s="17"/>
    </row>
    <row r="15" spans="2:11" s="1" customFormat="1" ht="15" customHeight="1" x14ac:dyDescent="0.2">
      <c r="B15" s="20"/>
      <c r="C15" s="21"/>
      <c r="D15" s="98" t="s">
        <v>1188</v>
      </c>
      <c r="E15" s="98"/>
      <c r="F15" s="98"/>
      <c r="G15" s="98"/>
      <c r="H15" s="98"/>
      <c r="I15" s="98"/>
      <c r="J15" s="98"/>
      <c r="K15" s="17"/>
    </row>
    <row r="16" spans="2:11" s="1" customFormat="1" ht="15" customHeight="1" x14ac:dyDescent="0.2">
      <c r="B16" s="20"/>
      <c r="C16" s="21"/>
      <c r="D16" s="98" t="s">
        <v>1189</v>
      </c>
      <c r="E16" s="98"/>
      <c r="F16" s="98"/>
      <c r="G16" s="98"/>
      <c r="H16" s="98"/>
      <c r="I16" s="98"/>
      <c r="J16" s="98"/>
      <c r="K16" s="17"/>
    </row>
    <row r="17" spans="2:11" s="1" customFormat="1" ht="15" customHeight="1" x14ac:dyDescent="0.2">
      <c r="B17" s="20"/>
      <c r="C17" s="21"/>
      <c r="D17" s="98" t="s">
        <v>1190</v>
      </c>
      <c r="E17" s="98"/>
      <c r="F17" s="98"/>
      <c r="G17" s="98"/>
      <c r="H17" s="98"/>
      <c r="I17" s="98"/>
      <c r="J17" s="98"/>
      <c r="K17" s="17"/>
    </row>
    <row r="18" spans="2:11" s="1" customFormat="1" ht="15" customHeight="1" x14ac:dyDescent="0.2">
      <c r="B18" s="20"/>
      <c r="C18" s="21"/>
      <c r="D18" s="21"/>
      <c r="E18" s="23" t="s">
        <v>83</v>
      </c>
      <c r="F18" s="98" t="s">
        <v>1191</v>
      </c>
      <c r="G18" s="98"/>
      <c r="H18" s="98"/>
      <c r="I18" s="98"/>
      <c r="J18" s="98"/>
      <c r="K18" s="17"/>
    </row>
    <row r="19" spans="2:11" s="1" customFormat="1" ht="15" customHeight="1" x14ac:dyDescent="0.2">
      <c r="B19" s="20"/>
      <c r="C19" s="21"/>
      <c r="D19" s="21"/>
      <c r="E19" s="23" t="s">
        <v>1192</v>
      </c>
      <c r="F19" s="98" t="s">
        <v>1193</v>
      </c>
      <c r="G19" s="98"/>
      <c r="H19" s="98"/>
      <c r="I19" s="98"/>
      <c r="J19" s="98"/>
      <c r="K19" s="17"/>
    </row>
    <row r="20" spans="2:11" s="1" customFormat="1" ht="15" customHeight="1" x14ac:dyDescent="0.2">
      <c r="B20" s="20"/>
      <c r="C20" s="21"/>
      <c r="D20" s="21"/>
      <c r="E20" s="23" t="s">
        <v>1194</v>
      </c>
      <c r="F20" s="98" t="s">
        <v>1195</v>
      </c>
      <c r="G20" s="98"/>
      <c r="H20" s="98"/>
      <c r="I20" s="98"/>
      <c r="J20" s="98"/>
      <c r="K20" s="17"/>
    </row>
    <row r="21" spans="2:11" s="1" customFormat="1" ht="15" customHeight="1" x14ac:dyDescent="0.2">
      <c r="B21" s="20"/>
      <c r="C21" s="21"/>
      <c r="D21" s="21"/>
      <c r="E21" s="23" t="s">
        <v>1196</v>
      </c>
      <c r="F21" s="98" t="s">
        <v>1197</v>
      </c>
      <c r="G21" s="98"/>
      <c r="H21" s="98"/>
      <c r="I21" s="98"/>
      <c r="J21" s="98"/>
      <c r="K21" s="17"/>
    </row>
    <row r="22" spans="2:11" s="1" customFormat="1" ht="15" customHeight="1" x14ac:dyDescent="0.2">
      <c r="B22" s="20"/>
      <c r="C22" s="21"/>
      <c r="D22" s="21"/>
      <c r="E22" s="23" t="s">
        <v>1198</v>
      </c>
      <c r="F22" s="98" t="s">
        <v>1199</v>
      </c>
      <c r="G22" s="98"/>
      <c r="H22" s="98"/>
      <c r="I22" s="98"/>
      <c r="J22" s="98"/>
      <c r="K22" s="17"/>
    </row>
    <row r="23" spans="2:11" s="1" customFormat="1" ht="15" customHeight="1" x14ac:dyDescent="0.2">
      <c r="B23" s="20"/>
      <c r="C23" s="21"/>
      <c r="D23" s="21"/>
      <c r="E23" s="23" t="s">
        <v>1200</v>
      </c>
      <c r="F23" s="98" t="s">
        <v>1201</v>
      </c>
      <c r="G23" s="98"/>
      <c r="H23" s="98"/>
      <c r="I23" s="98"/>
      <c r="J23" s="98"/>
      <c r="K23" s="17"/>
    </row>
    <row r="24" spans="2:11" s="1" customFormat="1" ht="12.75" customHeight="1" x14ac:dyDescent="0.2">
      <c r="B24" s="20"/>
      <c r="C24" s="21"/>
      <c r="D24" s="21"/>
      <c r="E24" s="21"/>
      <c r="F24" s="21"/>
      <c r="G24" s="21"/>
      <c r="H24" s="21"/>
      <c r="I24" s="21"/>
      <c r="J24" s="21"/>
      <c r="K24" s="17"/>
    </row>
    <row r="25" spans="2:11" s="1" customFormat="1" ht="15" customHeight="1" x14ac:dyDescent="0.2">
      <c r="B25" s="20"/>
      <c r="C25" s="98" t="s">
        <v>1202</v>
      </c>
      <c r="D25" s="98"/>
      <c r="E25" s="98"/>
      <c r="F25" s="98"/>
      <c r="G25" s="98"/>
      <c r="H25" s="98"/>
      <c r="I25" s="98"/>
      <c r="J25" s="98"/>
      <c r="K25" s="17"/>
    </row>
    <row r="26" spans="2:11" s="1" customFormat="1" ht="15" customHeight="1" x14ac:dyDescent="0.2">
      <c r="B26" s="20"/>
      <c r="C26" s="98" t="s">
        <v>1203</v>
      </c>
      <c r="D26" s="98"/>
      <c r="E26" s="98"/>
      <c r="F26" s="98"/>
      <c r="G26" s="98"/>
      <c r="H26" s="98"/>
      <c r="I26" s="98"/>
      <c r="J26" s="98"/>
      <c r="K26" s="17"/>
    </row>
    <row r="27" spans="2:11" s="1" customFormat="1" ht="15" customHeight="1" x14ac:dyDescent="0.2">
      <c r="B27" s="20"/>
      <c r="C27" s="19"/>
      <c r="D27" s="98" t="s">
        <v>1204</v>
      </c>
      <c r="E27" s="98"/>
      <c r="F27" s="98"/>
      <c r="G27" s="98"/>
      <c r="H27" s="98"/>
      <c r="I27" s="98"/>
      <c r="J27" s="98"/>
      <c r="K27" s="17"/>
    </row>
    <row r="28" spans="2:11" s="1" customFormat="1" ht="15" customHeight="1" x14ac:dyDescent="0.2">
      <c r="B28" s="20"/>
      <c r="C28" s="21"/>
      <c r="D28" s="98" t="s">
        <v>1205</v>
      </c>
      <c r="E28" s="98"/>
      <c r="F28" s="98"/>
      <c r="G28" s="98"/>
      <c r="H28" s="98"/>
      <c r="I28" s="98"/>
      <c r="J28" s="98"/>
      <c r="K28" s="17"/>
    </row>
    <row r="29" spans="2:11" s="1" customFormat="1" ht="12.75" customHeight="1" x14ac:dyDescent="0.2">
      <c r="B29" s="20"/>
      <c r="C29" s="21"/>
      <c r="D29" s="21"/>
      <c r="E29" s="21"/>
      <c r="F29" s="21"/>
      <c r="G29" s="21"/>
      <c r="H29" s="21"/>
      <c r="I29" s="21"/>
      <c r="J29" s="21"/>
      <c r="K29" s="17"/>
    </row>
    <row r="30" spans="2:11" s="1" customFormat="1" ht="15" customHeight="1" x14ac:dyDescent="0.2">
      <c r="B30" s="20"/>
      <c r="C30" s="21"/>
      <c r="D30" s="98" t="s">
        <v>1206</v>
      </c>
      <c r="E30" s="98"/>
      <c r="F30" s="98"/>
      <c r="G30" s="98"/>
      <c r="H30" s="98"/>
      <c r="I30" s="98"/>
      <c r="J30" s="98"/>
      <c r="K30" s="17"/>
    </row>
    <row r="31" spans="2:11" s="1" customFormat="1" ht="15" customHeight="1" x14ac:dyDescent="0.2">
      <c r="B31" s="20"/>
      <c r="C31" s="21"/>
      <c r="D31" s="98" t="s">
        <v>1207</v>
      </c>
      <c r="E31" s="98"/>
      <c r="F31" s="98"/>
      <c r="G31" s="98"/>
      <c r="H31" s="98"/>
      <c r="I31" s="98"/>
      <c r="J31" s="98"/>
      <c r="K31" s="17"/>
    </row>
    <row r="32" spans="2:11" s="1" customFormat="1" ht="12.75" customHeight="1" x14ac:dyDescent="0.2">
      <c r="B32" s="20"/>
      <c r="C32" s="21"/>
      <c r="D32" s="21"/>
      <c r="E32" s="21"/>
      <c r="F32" s="21"/>
      <c r="G32" s="21"/>
      <c r="H32" s="21"/>
      <c r="I32" s="21"/>
      <c r="J32" s="21"/>
      <c r="K32" s="17"/>
    </row>
    <row r="33" spans="2:11" s="1" customFormat="1" ht="15" customHeight="1" x14ac:dyDescent="0.2">
      <c r="B33" s="20"/>
      <c r="C33" s="21"/>
      <c r="D33" s="98" t="s">
        <v>1208</v>
      </c>
      <c r="E33" s="98"/>
      <c r="F33" s="98"/>
      <c r="G33" s="98"/>
      <c r="H33" s="98"/>
      <c r="I33" s="98"/>
      <c r="J33" s="98"/>
      <c r="K33" s="17"/>
    </row>
    <row r="34" spans="2:11" s="1" customFormat="1" ht="15" customHeight="1" x14ac:dyDescent="0.2">
      <c r="B34" s="20"/>
      <c r="C34" s="21"/>
      <c r="D34" s="98" t="s">
        <v>1209</v>
      </c>
      <c r="E34" s="98"/>
      <c r="F34" s="98"/>
      <c r="G34" s="98"/>
      <c r="H34" s="98"/>
      <c r="I34" s="98"/>
      <c r="J34" s="98"/>
      <c r="K34" s="17"/>
    </row>
    <row r="35" spans="2:11" s="1" customFormat="1" ht="15" customHeight="1" x14ac:dyDescent="0.2">
      <c r="B35" s="20"/>
      <c r="C35" s="21"/>
      <c r="D35" s="98" t="s">
        <v>1210</v>
      </c>
      <c r="E35" s="98"/>
      <c r="F35" s="98"/>
      <c r="G35" s="98"/>
      <c r="H35" s="98"/>
      <c r="I35" s="98"/>
      <c r="J35" s="98"/>
      <c r="K35" s="17"/>
    </row>
    <row r="36" spans="2:11" s="1" customFormat="1" ht="15" customHeight="1" x14ac:dyDescent="0.2">
      <c r="B36" s="20"/>
      <c r="C36" s="21"/>
      <c r="D36" s="19"/>
      <c r="E36" s="22" t="s">
        <v>118</v>
      </c>
      <c r="F36" s="19"/>
      <c r="G36" s="98" t="s">
        <v>1211</v>
      </c>
      <c r="H36" s="98"/>
      <c r="I36" s="98"/>
      <c r="J36" s="98"/>
      <c r="K36" s="17"/>
    </row>
    <row r="37" spans="2:11" s="1" customFormat="1" ht="30.75" customHeight="1" x14ac:dyDescent="0.2">
      <c r="B37" s="20"/>
      <c r="C37" s="21"/>
      <c r="D37" s="19"/>
      <c r="E37" s="22" t="s">
        <v>1212</v>
      </c>
      <c r="F37" s="19"/>
      <c r="G37" s="98" t="s">
        <v>1213</v>
      </c>
      <c r="H37" s="98"/>
      <c r="I37" s="98"/>
      <c r="J37" s="98"/>
      <c r="K37" s="17"/>
    </row>
    <row r="38" spans="2:11" s="1" customFormat="1" ht="15" customHeight="1" x14ac:dyDescent="0.2">
      <c r="B38" s="20"/>
      <c r="C38" s="21"/>
      <c r="D38" s="19"/>
      <c r="E38" s="22" t="s">
        <v>57</v>
      </c>
      <c r="F38" s="19"/>
      <c r="G38" s="98" t="s">
        <v>1214</v>
      </c>
      <c r="H38" s="98"/>
      <c r="I38" s="98"/>
      <c r="J38" s="98"/>
      <c r="K38" s="17"/>
    </row>
    <row r="39" spans="2:11" s="1" customFormat="1" ht="15" customHeight="1" x14ac:dyDescent="0.2">
      <c r="B39" s="20"/>
      <c r="C39" s="21"/>
      <c r="D39" s="19"/>
      <c r="E39" s="22" t="s">
        <v>58</v>
      </c>
      <c r="F39" s="19"/>
      <c r="G39" s="98" t="s">
        <v>1215</v>
      </c>
      <c r="H39" s="98"/>
      <c r="I39" s="98"/>
      <c r="J39" s="98"/>
      <c r="K39" s="17"/>
    </row>
    <row r="40" spans="2:11" s="1" customFormat="1" ht="15" customHeight="1" x14ac:dyDescent="0.2">
      <c r="B40" s="20"/>
      <c r="C40" s="21"/>
      <c r="D40" s="19"/>
      <c r="E40" s="22" t="s">
        <v>119</v>
      </c>
      <c r="F40" s="19"/>
      <c r="G40" s="98" t="s">
        <v>1216</v>
      </c>
      <c r="H40" s="98"/>
      <c r="I40" s="98"/>
      <c r="J40" s="98"/>
      <c r="K40" s="17"/>
    </row>
    <row r="41" spans="2:11" s="1" customFormat="1" ht="15" customHeight="1" x14ac:dyDescent="0.2">
      <c r="B41" s="20"/>
      <c r="C41" s="21"/>
      <c r="D41" s="19"/>
      <c r="E41" s="22" t="s">
        <v>120</v>
      </c>
      <c r="F41" s="19"/>
      <c r="G41" s="98" t="s">
        <v>1217</v>
      </c>
      <c r="H41" s="98"/>
      <c r="I41" s="98"/>
      <c r="J41" s="98"/>
      <c r="K41" s="17"/>
    </row>
    <row r="42" spans="2:11" s="1" customFormat="1" ht="15" customHeight="1" x14ac:dyDescent="0.2">
      <c r="B42" s="20"/>
      <c r="C42" s="21"/>
      <c r="D42" s="19"/>
      <c r="E42" s="22" t="s">
        <v>1218</v>
      </c>
      <c r="F42" s="19"/>
      <c r="G42" s="98" t="s">
        <v>1219</v>
      </c>
      <c r="H42" s="98"/>
      <c r="I42" s="98"/>
      <c r="J42" s="98"/>
      <c r="K42" s="17"/>
    </row>
    <row r="43" spans="2:11" s="1" customFormat="1" ht="15" customHeight="1" x14ac:dyDescent="0.2">
      <c r="B43" s="20"/>
      <c r="C43" s="21"/>
      <c r="D43" s="19"/>
      <c r="E43" s="22"/>
      <c r="F43" s="19"/>
      <c r="G43" s="98" t="s">
        <v>1220</v>
      </c>
      <c r="H43" s="98"/>
      <c r="I43" s="98"/>
      <c r="J43" s="98"/>
      <c r="K43" s="17"/>
    </row>
    <row r="44" spans="2:11" s="1" customFormat="1" ht="15" customHeight="1" x14ac:dyDescent="0.2">
      <c r="B44" s="20"/>
      <c r="C44" s="21"/>
      <c r="D44" s="19"/>
      <c r="E44" s="22" t="s">
        <v>1221</v>
      </c>
      <c r="F44" s="19"/>
      <c r="G44" s="98" t="s">
        <v>1222</v>
      </c>
      <c r="H44" s="98"/>
      <c r="I44" s="98"/>
      <c r="J44" s="98"/>
      <c r="K44" s="17"/>
    </row>
    <row r="45" spans="2:11" s="1" customFormat="1" ht="15" customHeight="1" x14ac:dyDescent="0.2">
      <c r="B45" s="20"/>
      <c r="C45" s="21"/>
      <c r="D45" s="19"/>
      <c r="E45" s="22" t="s">
        <v>122</v>
      </c>
      <c r="F45" s="19"/>
      <c r="G45" s="98" t="s">
        <v>1223</v>
      </c>
      <c r="H45" s="98"/>
      <c r="I45" s="98"/>
      <c r="J45" s="98"/>
      <c r="K45" s="17"/>
    </row>
    <row r="46" spans="2:11" s="1" customFormat="1" ht="12.75" customHeight="1" x14ac:dyDescent="0.2">
      <c r="B46" s="20"/>
      <c r="C46" s="21"/>
      <c r="D46" s="19"/>
      <c r="E46" s="19"/>
      <c r="F46" s="19"/>
      <c r="G46" s="19"/>
      <c r="H46" s="19"/>
      <c r="I46" s="19"/>
      <c r="J46" s="19"/>
      <c r="K46" s="17"/>
    </row>
    <row r="47" spans="2:11" s="1" customFormat="1" ht="15" customHeight="1" x14ac:dyDescent="0.2">
      <c r="B47" s="20"/>
      <c r="C47" s="21"/>
      <c r="D47" s="98" t="s">
        <v>1224</v>
      </c>
      <c r="E47" s="98"/>
      <c r="F47" s="98"/>
      <c r="G47" s="98"/>
      <c r="H47" s="98"/>
      <c r="I47" s="98"/>
      <c r="J47" s="98"/>
      <c r="K47" s="17"/>
    </row>
    <row r="48" spans="2:11" s="1" customFormat="1" ht="15" customHeight="1" x14ac:dyDescent="0.2">
      <c r="B48" s="20"/>
      <c r="C48" s="21"/>
      <c r="D48" s="21"/>
      <c r="E48" s="98" t="s">
        <v>1225</v>
      </c>
      <c r="F48" s="98"/>
      <c r="G48" s="98"/>
      <c r="H48" s="98"/>
      <c r="I48" s="98"/>
      <c r="J48" s="98"/>
      <c r="K48" s="17"/>
    </row>
    <row r="49" spans="2:11" s="1" customFormat="1" ht="15" customHeight="1" x14ac:dyDescent="0.2">
      <c r="B49" s="20"/>
      <c r="C49" s="21"/>
      <c r="D49" s="21"/>
      <c r="E49" s="98" t="s">
        <v>1226</v>
      </c>
      <c r="F49" s="98"/>
      <c r="G49" s="98"/>
      <c r="H49" s="98"/>
      <c r="I49" s="98"/>
      <c r="J49" s="98"/>
      <c r="K49" s="17"/>
    </row>
    <row r="50" spans="2:11" s="1" customFormat="1" ht="15" customHeight="1" x14ac:dyDescent="0.2">
      <c r="B50" s="20"/>
      <c r="C50" s="21"/>
      <c r="D50" s="21"/>
      <c r="E50" s="98" t="s">
        <v>1227</v>
      </c>
      <c r="F50" s="98"/>
      <c r="G50" s="98"/>
      <c r="H50" s="98"/>
      <c r="I50" s="98"/>
      <c r="J50" s="98"/>
      <c r="K50" s="17"/>
    </row>
    <row r="51" spans="2:11" s="1" customFormat="1" ht="15" customHeight="1" x14ac:dyDescent="0.2">
      <c r="B51" s="20"/>
      <c r="C51" s="21"/>
      <c r="D51" s="98" t="s">
        <v>1228</v>
      </c>
      <c r="E51" s="98"/>
      <c r="F51" s="98"/>
      <c r="G51" s="98"/>
      <c r="H51" s="98"/>
      <c r="I51" s="98"/>
      <c r="J51" s="98"/>
      <c r="K51" s="17"/>
    </row>
    <row r="52" spans="2:11" s="1" customFormat="1" ht="25.5" customHeight="1" x14ac:dyDescent="0.3">
      <c r="B52" s="16"/>
      <c r="C52" s="99" t="s">
        <v>1229</v>
      </c>
      <c r="D52" s="99"/>
      <c r="E52" s="99"/>
      <c r="F52" s="99"/>
      <c r="G52" s="99"/>
      <c r="H52" s="99"/>
      <c r="I52" s="99"/>
      <c r="J52" s="99"/>
      <c r="K52" s="17"/>
    </row>
    <row r="53" spans="2:11" s="1" customFormat="1" ht="5.25" customHeight="1" x14ac:dyDescent="0.2">
      <c r="B53" s="16"/>
      <c r="C53" s="18"/>
      <c r="D53" s="18"/>
      <c r="E53" s="18"/>
      <c r="F53" s="18"/>
      <c r="G53" s="18"/>
      <c r="H53" s="18"/>
      <c r="I53" s="18"/>
      <c r="J53" s="18"/>
      <c r="K53" s="17"/>
    </row>
    <row r="54" spans="2:11" s="1" customFormat="1" ht="15" customHeight="1" x14ac:dyDescent="0.2">
      <c r="B54" s="16"/>
      <c r="C54" s="98" t="s">
        <v>1230</v>
      </c>
      <c r="D54" s="98"/>
      <c r="E54" s="98"/>
      <c r="F54" s="98"/>
      <c r="G54" s="98"/>
      <c r="H54" s="98"/>
      <c r="I54" s="98"/>
      <c r="J54" s="98"/>
      <c r="K54" s="17"/>
    </row>
    <row r="55" spans="2:11" s="1" customFormat="1" ht="15" customHeight="1" x14ac:dyDescent="0.2">
      <c r="B55" s="16"/>
      <c r="C55" s="98" t="s">
        <v>1231</v>
      </c>
      <c r="D55" s="98"/>
      <c r="E55" s="98"/>
      <c r="F55" s="98"/>
      <c r="G55" s="98"/>
      <c r="H55" s="98"/>
      <c r="I55" s="98"/>
      <c r="J55" s="98"/>
      <c r="K55" s="17"/>
    </row>
    <row r="56" spans="2:11" s="1" customFormat="1" ht="12.75" customHeight="1" x14ac:dyDescent="0.2">
      <c r="B56" s="16"/>
      <c r="C56" s="19"/>
      <c r="D56" s="19"/>
      <c r="E56" s="19"/>
      <c r="F56" s="19"/>
      <c r="G56" s="19"/>
      <c r="H56" s="19"/>
      <c r="I56" s="19"/>
      <c r="J56" s="19"/>
      <c r="K56" s="17"/>
    </row>
    <row r="57" spans="2:11" s="1" customFormat="1" ht="15" customHeight="1" x14ac:dyDescent="0.2">
      <c r="B57" s="16"/>
      <c r="C57" s="98" t="s">
        <v>1232</v>
      </c>
      <c r="D57" s="98"/>
      <c r="E57" s="98"/>
      <c r="F57" s="98"/>
      <c r="G57" s="98"/>
      <c r="H57" s="98"/>
      <c r="I57" s="98"/>
      <c r="J57" s="98"/>
      <c r="K57" s="17"/>
    </row>
    <row r="58" spans="2:11" s="1" customFormat="1" ht="15" customHeight="1" x14ac:dyDescent="0.2">
      <c r="B58" s="16"/>
      <c r="C58" s="21"/>
      <c r="D58" s="98" t="s">
        <v>1233</v>
      </c>
      <c r="E58" s="98"/>
      <c r="F58" s="98"/>
      <c r="G58" s="98"/>
      <c r="H58" s="98"/>
      <c r="I58" s="98"/>
      <c r="J58" s="98"/>
      <c r="K58" s="17"/>
    </row>
    <row r="59" spans="2:11" s="1" customFormat="1" ht="15" customHeight="1" x14ac:dyDescent="0.2">
      <c r="B59" s="16"/>
      <c r="C59" s="21"/>
      <c r="D59" s="98" t="s">
        <v>1234</v>
      </c>
      <c r="E59" s="98"/>
      <c r="F59" s="98"/>
      <c r="G59" s="98"/>
      <c r="H59" s="98"/>
      <c r="I59" s="98"/>
      <c r="J59" s="98"/>
      <c r="K59" s="17"/>
    </row>
    <row r="60" spans="2:11" s="1" customFormat="1" ht="15" customHeight="1" x14ac:dyDescent="0.2">
      <c r="B60" s="16"/>
      <c r="C60" s="21"/>
      <c r="D60" s="98" t="s">
        <v>1235</v>
      </c>
      <c r="E60" s="98"/>
      <c r="F60" s="98"/>
      <c r="G60" s="98"/>
      <c r="H60" s="98"/>
      <c r="I60" s="98"/>
      <c r="J60" s="98"/>
      <c r="K60" s="17"/>
    </row>
    <row r="61" spans="2:11" s="1" customFormat="1" ht="15" customHeight="1" x14ac:dyDescent="0.2">
      <c r="B61" s="16"/>
      <c r="C61" s="21"/>
      <c r="D61" s="98" t="s">
        <v>1236</v>
      </c>
      <c r="E61" s="98"/>
      <c r="F61" s="98"/>
      <c r="G61" s="98"/>
      <c r="H61" s="98"/>
      <c r="I61" s="98"/>
      <c r="J61" s="98"/>
      <c r="K61" s="17"/>
    </row>
    <row r="62" spans="2:11" s="1" customFormat="1" ht="15" customHeight="1" x14ac:dyDescent="0.2">
      <c r="B62" s="16"/>
      <c r="C62" s="21"/>
      <c r="D62" s="100" t="s">
        <v>1237</v>
      </c>
      <c r="E62" s="100"/>
      <c r="F62" s="100"/>
      <c r="G62" s="100"/>
      <c r="H62" s="100"/>
      <c r="I62" s="100"/>
      <c r="J62" s="100"/>
      <c r="K62" s="17"/>
    </row>
    <row r="63" spans="2:11" s="1" customFormat="1" ht="15" customHeight="1" x14ac:dyDescent="0.2">
      <c r="B63" s="16"/>
      <c r="C63" s="21"/>
      <c r="D63" s="98" t="s">
        <v>1238</v>
      </c>
      <c r="E63" s="98"/>
      <c r="F63" s="98"/>
      <c r="G63" s="98"/>
      <c r="H63" s="98"/>
      <c r="I63" s="98"/>
      <c r="J63" s="98"/>
      <c r="K63" s="17"/>
    </row>
    <row r="64" spans="2:11" s="1" customFormat="1" ht="12.75" customHeight="1" x14ac:dyDescent="0.2">
      <c r="B64" s="16"/>
      <c r="C64" s="21"/>
      <c r="D64" s="21"/>
      <c r="E64" s="24"/>
      <c r="F64" s="21"/>
      <c r="G64" s="21"/>
      <c r="H64" s="21"/>
      <c r="I64" s="21"/>
      <c r="J64" s="21"/>
      <c r="K64" s="17"/>
    </row>
    <row r="65" spans="2:11" s="1" customFormat="1" ht="15" customHeight="1" x14ac:dyDescent="0.2">
      <c r="B65" s="16"/>
      <c r="C65" s="21"/>
      <c r="D65" s="98" t="s">
        <v>1239</v>
      </c>
      <c r="E65" s="98"/>
      <c r="F65" s="98"/>
      <c r="G65" s="98"/>
      <c r="H65" s="98"/>
      <c r="I65" s="98"/>
      <c r="J65" s="98"/>
      <c r="K65" s="17"/>
    </row>
    <row r="66" spans="2:11" s="1" customFormat="1" ht="15" customHeight="1" x14ac:dyDescent="0.2">
      <c r="B66" s="16"/>
      <c r="C66" s="21"/>
      <c r="D66" s="100" t="s">
        <v>1240</v>
      </c>
      <c r="E66" s="100"/>
      <c r="F66" s="100"/>
      <c r="G66" s="100"/>
      <c r="H66" s="100"/>
      <c r="I66" s="100"/>
      <c r="J66" s="100"/>
      <c r="K66" s="17"/>
    </row>
    <row r="67" spans="2:11" s="1" customFormat="1" ht="15" customHeight="1" x14ac:dyDescent="0.2">
      <c r="B67" s="16"/>
      <c r="C67" s="21"/>
      <c r="D67" s="98" t="s">
        <v>1241</v>
      </c>
      <c r="E67" s="98"/>
      <c r="F67" s="98"/>
      <c r="G67" s="98"/>
      <c r="H67" s="98"/>
      <c r="I67" s="98"/>
      <c r="J67" s="98"/>
      <c r="K67" s="17"/>
    </row>
    <row r="68" spans="2:11" s="1" customFormat="1" ht="15" customHeight="1" x14ac:dyDescent="0.2">
      <c r="B68" s="16"/>
      <c r="C68" s="21"/>
      <c r="D68" s="98" t="s">
        <v>1242</v>
      </c>
      <c r="E68" s="98"/>
      <c r="F68" s="98"/>
      <c r="G68" s="98"/>
      <c r="H68" s="98"/>
      <c r="I68" s="98"/>
      <c r="J68" s="98"/>
      <c r="K68" s="17"/>
    </row>
    <row r="69" spans="2:11" s="1" customFormat="1" ht="15" customHeight="1" x14ac:dyDescent="0.2">
      <c r="B69" s="16"/>
      <c r="C69" s="21"/>
      <c r="D69" s="98" t="s">
        <v>1243</v>
      </c>
      <c r="E69" s="98"/>
      <c r="F69" s="98"/>
      <c r="G69" s="98"/>
      <c r="H69" s="98"/>
      <c r="I69" s="98"/>
      <c r="J69" s="98"/>
      <c r="K69" s="17"/>
    </row>
    <row r="70" spans="2:11" s="1" customFormat="1" ht="15" customHeight="1" x14ac:dyDescent="0.2">
      <c r="B70" s="16"/>
      <c r="C70" s="21"/>
      <c r="D70" s="98" t="s">
        <v>1244</v>
      </c>
      <c r="E70" s="98"/>
      <c r="F70" s="98"/>
      <c r="G70" s="98"/>
      <c r="H70" s="98"/>
      <c r="I70" s="98"/>
      <c r="J70" s="98"/>
      <c r="K70" s="17"/>
    </row>
    <row r="71" spans="2:11" s="1" customFormat="1" ht="12.75" customHeight="1" x14ac:dyDescent="0.2">
      <c r="B71" s="25"/>
      <c r="C71" s="26"/>
      <c r="D71" s="26"/>
      <c r="E71" s="26"/>
      <c r="F71" s="26"/>
      <c r="G71" s="26"/>
      <c r="H71" s="26"/>
      <c r="I71" s="26"/>
      <c r="J71" s="26"/>
      <c r="K71" s="27"/>
    </row>
    <row r="72" spans="2:11" s="1" customFormat="1" ht="18.75" customHeight="1" x14ac:dyDescent="0.2">
      <c r="B72" s="28"/>
      <c r="C72" s="28"/>
      <c r="D72" s="28"/>
      <c r="E72" s="28"/>
      <c r="F72" s="28"/>
      <c r="G72" s="28"/>
      <c r="H72" s="28"/>
      <c r="I72" s="28"/>
      <c r="J72" s="28"/>
      <c r="K72" s="29"/>
    </row>
    <row r="73" spans="2:11" s="1" customFormat="1" ht="18.75" customHeight="1" x14ac:dyDescent="0.2">
      <c r="B73" s="29"/>
      <c r="C73" s="29"/>
      <c r="D73" s="29"/>
      <c r="E73" s="29"/>
      <c r="F73" s="29"/>
      <c r="G73" s="29"/>
      <c r="H73" s="29"/>
      <c r="I73" s="29"/>
      <c r="J73" s="29"/>
      <c r="K73" s="29"/>
    </row>
    <row r="74" spans="2:11" s="1" customFormat="1" ht="7.5" customHeight="1" x14ac:dyDescent="0.2">
      <c r="B74" s="30"/>
      <c r="C74" s="31"/>
      <c r="D74" s="31"/>
      <c r="E74" s="31"/>
      <c r="F74" s="31"/>
      <c r="G74" s="31"/>
      <c r="H74" s="31"/>
      <c r="I74" s="31"/>
      <c r="J74" s="31"/>
      <c r="K74" s="32"/>
    </row>
    <row r="75" spans="2:11" s="1" customFormat="1" ht="45" customHeight="1" x14ac:dyDescent="0.2">
      <c r="B75" s="33"/>
      <c r="C75" s="93" t="s">
        <v>1245</v>
      </c>
      <c r="D75" s="93"/>
      <c r="E75" s="93"/>
      <c r="F75" s="93"/>
      <c r="G75" s="93"/>
      <c r="H75" s="93"/>
      <c r="I75" s="93"/>
      <c r="J75" s="93"/>
      <c r="K75" s="34"/>
    </row>
    <row r="76" spans="2:11" s="1" customFormat="1" ht="17.25" customHeight="1" x14ac:dyDescent="0.2">
      <c r="B76" s="33"/>
      <c r="C76" s="35" t="s">
        <v>1246</v>
      </c>
      <c r="D76" s="35"/>
      <c r="E76" s="35"/>
      <c r="F76" s="35" t="s">
        <v>1247</v>
      </c>
      <c r="G76" s="36"/>
      <c r="H76" s="35" t="s">
        <v>58</v>
      </c>
      <c r="I76" s="35" t="s">
        <v>61</v>
      </c>
      <c r="J76" s="35" t="s">
        <v>1248</v>
      </c>
      <c r="K76" s="34"/>
    </row>
    <row r="77" spans="2:11" s="1" customFormat="1" ht="17.25" customHeight="1" x14ac:dyDescent="0.2">
      <c r="B77" s="33"/>
      <c r="C77" s="37" t="s">
        <v>1249</v>
      </c>
      <c r="D77" s="37"/>
      <c r="E77" s="37"/>
      <c r="F77" s="38" t="s">
        <v>1250</v>
      </c>
      <c r="G77" s="39"/>
      <c r="H77" s="37"/>
      <c r="I77" s="37"/>
      <c r="J77" s="37" t="s">
        <v>1251</v>
      </c>
      <c r="K77" s="34"/>
    </row>
    <row r="78" spans="2:11" s="1" customFormat="1" ht="5.25" customHeight="1" x14ac:dyDescent="0.2">
      <c r="B78" s="33"/>
      <c r="C78" s="40"/>
      <c r="D78" s="40"/>
      <c r="E78" s="40"/>
      <c r="F78" s="40"/>
      <c r="G78" s="41"/>
      <c r="H78" s="40"/>
      <c r="I78" s="40"/>
      <c r="J78" s="40"/>
      <c r="K78" s="34"/>
    </row>
    <row r="79" spans="2:11" s="1" customFormat="1" ht="15" customHeight="1" x14ac:dyDescent="0.2">
      <c r="B79" s="33"/>
      <c r="C79" s="22" t="s">
        <v>57</v>
      </c>
      <c r="D79" s="42"/>
      <c r="E79" s="42"/>
      <c r="F79" s="43" t="s">
        <v>1252</v>
      </c>
      <c r="G79" s="44"/>
      <c r="H79" s="22" t="s">
        <v>1253</v>
      </c>
      <c r="I79" s="22" t="s">
        <v>1254</v>
      </c>
      <c r="J79" s="22">
        <v>20</v>
      </c>
      <c r="K79" s="34"/>
    </row>
    <row r="80" spans="2:11" s="1" customFormat="1" ht="15" customHeight="1" x14ac:dyDescent="0.2">
      <c r="B80" s="33"/>
      <c r="C80" s="22" t="s">
        <v>1255</v>
      </c>
      <c r="D80" s="22"/>
      <c r="E80" s="22"/>
      <c r="F80" s="43" t="s">
        <v>1252</v>
      </c>
      <c r="G80" s="44"/>
      <c r="H80" s="22" t="s">
        <v>1256</v>
      </c>
      <c r="I80" s="22" t="s">
        <v>1254</v>
      </c>
      <c r="J80" s="22">
        <v>120</v>
      </c>
      <c r="K80" s="34"/>
    </row>
    <row r="81" spans="2:11" s="1" customFormat="1" ht="15" customHeight="1" x14ac:dyDescent="0.2">
      <c r="B81" s="45"/>
      <c r="C81" s="22" t="s">
        <v>1257</v>
      </c>
      <c r="D81" s="22"/>
      <c r="E81" s="22"/>
      <c r="F81" s="43" t="s">
        <v>1258</v>
      </c>
      <c r="G81" s="44"/>
      <c r="H81" s="22" t="s">
        <v>1259</v>
      </c>
      <c r="I81" s="22" t="s">
        <v>1254</v>
      </c>
      <c r="J81" s="22">
        <v>50</v>
      </c>
      <c r="K81" s="34"/>
    </row>
    <row r="82" spans="2:11" s="1" customFormat="1" ht="15" customHeight="1" x14ac:dyDescent="0.2">
      <c r="B82" s="45"/>
      <c r="C82" s="22" t="s">
        <v>1260</v>
      </c>
      <c r="D82" s="22"/>
      <c r="E82" s="22"/>
      <c r="F82" s="43" t="s">
        <v>1252</v>
      </c>
      <c r="G82" s="44"/>
      <c r="H82" s="22" t="s">
        <v>1261</v>
      </c>
      <c r="I82" s="22" t="s">
        <v>1262</v>
      </c>
      <c r="J82" s="22"/>
      <c r="K82" s="34"/>
    </row>
    <row r="83" spans="2:11" s="1" customFormat="1" ht="15" customHeight="1" x14ac:dyDescent="0.2">
      <c r="B83" s="45"/>
      <c r="C83" s="46" t="s">
        <v>1263</v>
      </c>
      <c r="D83" s="46"/>
      <c r="E83" s="46"/>
      <c r="F83" s="47" t="s">
        <v>1258</v>
      </c>
      <c r="G83" s="46"/>
      <c r="H83" s="46" t="s">
        <v>1264</v>
      </c>
      <c r="I83" s="46" t="s">
        <v>1254</v>
      </c>
      <c r="J83" s="46">
        <v>15</v>
      </c>
      <c r="K83" s="34"/>
    </row>
    <row r="84" spans="2:11" s="1" customFormat="1" ht="15" customHeight="1" x14ac:dyDescent="0.2">
      <c r="B84" s="45"/>
      <c r="C84" s="46" t="s">
        <v>1265</v>
      </c>
      <c r="D84" s="46"/>
      <c r="E84" s="46"/>
      <c r="F84" s="47" t="s">
        <v>1258</v>
      </c>
      <c r="G84" s="46"/>
      <c r="H84" s="46" t="s">
        <v>1266</v>
      </c>
      <c r="I84" s="46" t="s">
        <v>1254</v>
      </c>
      <c r="J84" s="46">
        <v>15</v>
      </c>
      <c r="K84" s="34"/>
    </row>
    <row r="85" spans="2:11" s="1" customFormat="1" ht="15" customHeight="1" x14ac:dyDescent="0.2">
      <c r="B85" s="45"/>
      <c r="C85" s="46" t="s">
        <v>1267</v>
      </c>
      <c r="D85" s="46"/>
      <c r="E85" s="46"/>
      <c r="F85" s="47" t="s">
        <v>1258</v>
      </c>
      <c r="G85" s="46"/>
      <c r="H85" s="46" t="s">
        <v>1268</v>
      </c>
      <c r="I85" s="46" t="s">
        <v>1254</v>
      </c>
      <c r="J85" s="46">
        <v>20</v>
      </c>
      <c r="K85" s="34"/>
    </row>
    <row r="86" spans="2:11" s="1" customFormat="1" ht="15" customHeight="1" x14ac:dyDescent="0.2">
      <c r="B86" s="45"/>
      <c r="C86" s="46" t="s">
        <v>1269</v>
      </c>
      <c r="D86" s="46"/>
      <c r="E86" s="46"/>
      <c r="F86" s="47" t="s">
        <v>1258</v>
      </c>
      <c r="G86" s="46"/>
      <c r="H86" s="46" t="s">
        <v>1270</v>
      </c>
      <c r="I86" s="46" t="s">
        <v>1254</v>
      </c>
      <c r="J86" s="46">
        <v>20</v>
      </c>
      <c r="K86" s="34"/>
    </row>
    <row r="87" spans="2:11" s="1" customFormat="1" ht="15" customHeight="1" x14ac:dyDescent="0.2">
      <c r="B87" s="45"/>
      <c r="C87" s="22" t="s">
        <v>1271</v>
      </c>
      <c r="D87" s="22"/>
      <c r="E87" s="22"/>
      <c r="F87" s="43" t="s">
        <v>1258</v>
      </c>
      <c r="G87" s="44"/>
      <c r="H87" s="22" t="s">
        <v>1272</v>
      </c>
      <c r="I87" s="22" t="s">
        <v>1254</v>
      </c>
      <c r="J87" s="22">
        <v>50</v>
      </c>
      <c r="K87" s="34"/>
    </row>
    <row r="88" spans="2:11" s="1" customFormat="1" ht="15" customHeight="1" x14ac:dyDescent="0.2">
      <c r="B88" s="45"/>
      <c r="C88" s="22" t="s">
        <v>1273</v>
      </c>
      <c r="D88" s="22"/>
      <c r="E88" s="22"/>
      <c r="F88" s="43" t="s">
        <v>1258</v>
      </c>
      <c r="G88" s="44"/>
      <c r="H88" s="22" t="s">
        <v>1274</v>
      </c>
      <c r="I88" s="22" t="s">
        <v>1254</v>
      </c>
      <c r="J88" s="22">
        <v>20</v>
      </c>
      <c r="K88" s="34"/>
    </row>
    <row r="89" spans="2:11" s="1" customFormat="1" ht="15" customHeight="1" x14ac:dyDescent="0.2">
      <c r="B89" s="45"/>
      <c r="C89" s="22" t="s">
        <v>1275</v>
      </c>
      <c r="D89" s="22"/>
      <c r="E89" s="22"/>
      <c r="F89" s="43" t="s">
        <v>1258</v>
      </c>
      <c r="G89" s="44"/>
      <c r="H89" s="22" t="s">
        <v>1276</v>
      </c>
      <c r="I89" s="22" t="s">
        <v>1254</v>
      </c>
      <c r="J89" s="22">
        <v>20</v>
      </c>
      <c r="K89" s="34"/>
    </row>
    <row r="90" spans="2:11" s="1" customFormat="1" ht="15" customHeight="1" x14ac:dyDescent="0.2">
      <c r="B90" s="45"/>
      <c r="C90" s="22" t="s">
        <v>1277</v>
      </c>
      <c r="D90" s="22"/>
      <c r="E90" s="22"/>
      <c r="F90" s="43" t="s">
        <v>1258</v>
      </c>
      <c r="G90" s="44"/>
      <c r="H90" s="22" t="s">
        <v>1278</v>
      </c>
      <c r="I90" s="22" t="s">
        <v>1254</v>
      </c>
      <c r="J90" s="22">
        <v>50</v>
      </c>
      <c r="K90" s="34"/>
    </row>
    <row r="91" spans="2:11" s="1" customFormat="1" ht="15" customHeight="1" x14ac:dyDescent="0.2">
      <c r="B91" s="45"/>
      <c r="C91" s="22" t="s">
        <v>1279</v>
      </c>
      <c r="D91" s="22"/>
      <c r="E91" s="22"/>
      <c r="F91" s="43" t="s">
        <v>1258</v>
      </c>
      <c r="G91" s="44"/>
      <c r="H91" s="22" t="s">
        <v>1279</v>
      </c>
      <c r="I91" s="22" t="s">
        <v>1254</v>
      </c>
      <c r="J91" s="22">
        <v>50</v>
      </c>
      <c r="K91" s="34"/>
    </row>
    <row r="92" spans="2:11" s="1" customFormat="1" ht="15" customHeight="1" x14ac:dyDescent="0.2">
      <c r="B92" s="45"/>
      <c r="C92" s="22" t="s">
        <v>1280</v>
      </c>
      <c r="D92" s="22"/>
      <c r="E92" s="22"/>
      <c r="F92" s="43" t="s">
        <v>1258</v>
      </c>
      <c r="G92" s="44"/>
      <c r="H92" s="22" t="s">
        <v>1281</v>
      </c>
      <c r="I92" s="22" t="s">
        <v>1254</v>
      </c>
      <c r="J92" s="22">
        <v>255</v>
      </c>
      <c r="K92" s="34"/>
    </row>
    <row r="93" spans="2:11" s="1" customFormat="1" ht="15" customHeight="1" x14ac:dyDescent="0.2">
      <c r="B93" s="45"/>
      <c r="C93" s="22" t="s">
        <v>1282</v>
      </c>
      <c r="D93" s="22"/>
      <c r="E93" s="22"/>
      <c r="F93" s="43" t="s">
        <v>1252</v>
      </c>
      <c r="G93" s="44"/>
      <c r="H93" s="22" t="s">
        <v>1283</v>
      </c>
      <c r="I93" s="22" t="s">
        <v>1284</v>
      </c>
      <c r="J93" s="22"/>
      <c r="K93" s="34"/>
    </row>
    <row r="94" spans="2:11" s="1" customFormat="1" ht="15" customHeight="1" x14ac:dyDescent="0.2">
      <c r="B94" s="45"/>
      <c r="C94" s="22" t="s">
        <v>1285</v>
      </c>
      <c r="D94" s="22"/>
      <c r="E94" s="22"/>
      <c r="F94" s="43" t="s">
        <v>1252</v>
      </c>
      <c r="G94" s="44"/>
      <c r="H94" s="22" t="s">
        <v>1286</v>
      </c>
      <c r="I94" s="22" t="s">
        <v>1287</v>
      </c>
      <c r="J94" s="22"/>
      <c r="K94" s="34"/>
    </row>
    <row r="95" spans="2:11" s="1" customFormat="1" ht="15" customHeight="1" x14ac:dyDescent="0.2">
      <c r="B95" s="45"/>
      <c r="C95" s="22" t="s">
        <v>1288</v>
      </c>
      <c r="D95" s="22"/>
      <c r="E95" s="22"/>
      <c r="F95" s="43" t="s">
        <v>1252</v>
      </c>
      <c r="G95" s="44"/>
      <c r="H95" s="22" t="s">
        <v>1288</v>
      </c>
      <c r="I95" s="22" t="s">
        <v>1287</v>
      </c>
      <c r="J95" s="22"/>
      <c r="K95" s="34"/>
    </row>
    <row r="96" spans="2:11" s="1" customFormat="1" ht="15" customHeight="1" x14ac:dyDescent="0.2">
      <c r="B96" s="45"/>
      <c r="C96" s="22" t="s">
        <v>42</v>
      </c>
      <c r="D96" s="22"/>
      <c r="E96" s="22"/>
      <c r="F96" s="43" t="s">
        <v>1252</v>
      </c>
      <c r="G96" s="44"/>
      <c r="H96" s="22" t="s">
        <v>1289</v>
      </c>
      <c r="I96" s="22" t="s">
        <v>1287</v>
      </c>
      <c r="J96" s="22"/>
      <c r="K96" s="34"/>
    </row>
    <row r="97" spans="2:11" s="1" customFormat="1" ht="15" customHeight="1" x14ac:dyDescent="0.2">
      <c r="B97" s="45"/>
      <c r="C97" s="22" t="s">
        <v>52</v>
      </c>
      <c r="D97" s="22"/>
      <c r="E97" s="22"/>
      <c r="F97" s="43" t="s">
        <v>1252</v>
      </c>
      <c r="G97" s="44"/>
      <c r="H97" s="22" t="s">
        <v>1290</v>
      </c>
      <c r="I97" s="22" t="s">
        <v>1287</v>
      </c>
      <c r="J97" s="22"/>
      <c r="K97" s="34"/>
    </row>
    <row r="98" spans="2:11" s="1" customFormat="1" ht="15" customHeight="1" x14ac:dyDescent="0.2">
      <c r="B98" s="48"/>
      <c r="C98" s="49"/>
      <c r="D98" s="49"/>
      <c r="E98" s="49"/>
      <c r="F98" s="49"/>
      <c r="G98" s="49"/>
      <c r="H98" s="49"/>
      <c r="I98" s="49"/>
      <c r="J98" s="49"/>
      <c r="K98" s="50"/>
    </row>
    <row r="99" spans="2:11" s="1" customFormat="1" ht="18.75" customHeight="1" x14ac:dyDescent="0.2">
      <c r="B99" s="51"/>
      <c r="C99" s="52"/>
      <c r="D99" s="52"/>
      <c r="E99" s="52"/>
      <c r="F99" s="52"/>
      <c r="G99" s="52"/>
      <c r="H99" s="52"/>
      <c r="I99" s="52"/>
      <c r="J99" s="52"/>
      <c r="K99" s="51"/>
    </row>
    <row r="100" spans="2:11" s="1" customFormat="1" ht="18.75" customHeight="1" x14ac:dyDescent="0.2">
      <c r="B100" s="29"/>
      <c r="C100" s="29"/>
      <c r="D100" s="29"/>
      <c r="E100" s="29"/>
      <c r="F100" s="29"/>
      <c r="G100" s="29"/>
      <c r="H100" s="29"/>
      <c r="I100" s="29"/>
      <c r="J100" s="29"/>
      <c r="K100" s="29"/>
    </row>
    <row r="101" spans="2:11" s="1" customFormat="1" ht="7.5" customHeight="1" x14ac:dyDescent="0.2">
      <c r="B101" s="30"/>
      <c r="C101" s="31"/>
      <c r="D101" s="31"/>
      <c r="E101" s="31"/>
      <c r="F101" s="31"/>
      <c r="G101" s="31"/>
      <c r="H101" s="31"/>
      <c r="I101" s="31"/>
      <c r="J101" s="31"/>
      <c r="K101" s="32"/>
    </row>
    <row r="102" spans="2:11" s="1" customFormat="1" ht="45" customHeight="1" x14ac:dyDescent="0.2">
      <c r="B102" s="33"/>
      <c r="C102" s="93" t="s">
        <v>1291</v>
      </c>
      <c r="D102" s="93"/>
      <c r="E102" s="93"/>
      <c r="F102" s="93"/>
      <c r="G102" s="93"/>
      <c r="H102" s="93"/>
      <c r="I102" s="93"/>
      <c r="J102" s="93"/>
      <c r="K102" s="34"/>
    </row>
    <row r="103" spans="2:11" s="1" customFormat="1" ht="17.25" customHeight="1" x14ac:dyDescent="0.2">
      <c r="B103" s="33"/>
      <c r="C103" s="35" t="s">
        <v>1246</v>
      </c>
      <c r="D103" s="35"/>
      <c r="E103" s="35"/>
      <c r="F103" s="35" t="s">
        <v>1247</v>
      </c>
      <c r="G103" s="36"/>
      <c r="H103" s="35" t="s">
        <v>58</v>
      </c>
      <c r="I103" s="35" t="s">
        <v>61</v>
      </c>
      <c r="J103" s="35" t="s">
        <v>1248</v>
      </c>
      <c r="K103" s="34"/>
    </row>
    <row r="104" spans="2:11" s="1" customFormat="1" ht="17.25" customHeight="1" x14ac:dyDescent="0.2">
      <c r="B104" s="33"/>
      <c r="C104" s="37" t="s">
        <v>1249</v>
      </c>
      <c r="D104" s="37"/>
      <c r="E104" s="37"/>
      <c r="F104" s="38" t="s">
        <v>1250</v>
      </c>
      <c r="G104" s="39"/>
      <c r="H104" s="37"/>
      <c r="I104" s="37"/>
      <c r="J104" s="37" t="s">
        <v>1251</v>
      </c>
      <c r="K104" s="34"/>
    </row>
    <row r="105" spans="2:11" s="1" customFormat="1" ht="5.25" customHeight="1" x14ac:dyDescent="0.2">
      <c r="B105" s="33"/>
      <c r="C105" s="35"/>
      <c r="D105" s="35"/>
      <c r="E105" s="35"/>
      <c r="F105" s="35"/>
      <c r="G105" s="53"/>
      <c r="H105" s="35"/>
      <c r="I105" s="35"/>
      <c r="J105" s="35"/>
      <c r="K105" s="34"/>
    </row>
    <row r="106" spans="2:11" s="1" customFormat="1" ht="15" customHeight="1" x14ac:dyDescent="0.2">
      <c r="B106" s="33"/>
      <c r="C106" s="22" t="s">
        <v>57</v>
      </c>
      <c r="D106" s="42"/>
      <c r="E106" s="42"/>
      <c r="F106" s="43" t="s">
        <v>1252</v>
      </c>
      <c r="G106" s="22"/>
      <c r="H106" s="22" t="s">
        <v>1292</v>
      </c>
      <c r="I106" s="22" t="s">
        <v>1254</v>
      </c>
      <c r="J106" s="22">
        <v>20</v>
      </c>
      <c r="K106" s="34"/>
    </row>
    <row r="107" spans="2:11" s="1" customFormat="1" ht="15" customHeight="1" x14ac:dyDescent="0.2">
      <c r="B107" s="33"/>
      <c r="C107" s="22" t="s">
        <v>1255</v>
      </c>
      <c r="D107" s="22"/>
      <c r="E107" s="22"/>
      <c r="F107" s="43" t="s">
        <v>1252</v>
      </c>
      <c r="G107" s="22"/>
      <c r="H107" s="22" t="s">
        <v>1292</v>
      </c>
      <c r="I107" s="22" t="s">
        <v>1254</v>
      </c>
      <c r="J107" s="22">
        <v>120</v>
      </c>
      <c r="K107" s="34"/>
    </row>
    <row r="108" spans="2:11" s="1" customFormat="1" ht="15" customHeight="1" x14ac:dyDescent="0.2">
      <c r="B108" s="45"/>
      <c r="C108" s="22" t="s">
        <v>1257</v>
      </c>
      <c r="D108" s="22"/>
      <c r="E108" s="22"/>
      <c r="F108" s="43" t="s">
        <v>1258</v>
      </c>
      <c r="G108" s="22"/>
      <c r="H108" s="22" t="s">
        <v>1292</v>
      </c>
      <c r="I108" s="22" t="s">
        <v>1254</v>
      </c>
      <c r="J108" s="22">
        <v>50</v>
      </c>
      <c r="K108" s="34"/>
    </row>
    <row r="109" spans="2:11" s="1" customFormat="1" ht="15" customHeight="1" x14ac:dyDescent="0.2">
      <c r="B109" s="45"/>
      <c r="C109" s="22" t="s">
        <v>1260</v>
      </c>
      <c r="D109" s="22"/>
      <c r="E109" s="22"/>
      <c r="F109" s="43" t="s">
        <v>1252</v>
      </c>
      <c r="G109" s="22"/>
      <c r="H109" s="22" t="s">
        <v>1292</v>
      </c>
      <c r="I109" s="22" t="s">
        <v>1262</v>
      </c>
      <c r="J109" s="22"/>
      <c r="K109" s="34"/>
    </row>
    <row r="110" spans="2:11" s="1" customFormat="1" ht="15" customHeight="1" x14ac:dyDescent="0.2">
      <c r="B110" s="45"/>
      <c r="C110" s="22" t="s">
        <v>1271</v>
      </c>
      <c r="D110" s="22"/>
      <c r="E110" s="22"/>
      <c r="F110" s="43" t="s">
        <v>1258</v>
      </c>
      <c r="G110" s="22"/>
      <c r="H110" s="22" t="s">
        <v>1292</v>
      </c>
      <c r="I110" s="22" t="s">
        <v>1254</v>
      </c>
      <c r="J110" s="22">
        <v>50</v>
      </c>
      <c r="K110" s="34"/>
    </row>
    <row r="111" spans="2:11" s="1" customFormat="1" ht="15" customHeight="1" x14ac:dyDescent="0.2">
      <c r="B111" s="45"/>
      <c r="C111" s="22" t="s">
        <v>1279</v>
      </c>
      <c r="D111" s="22"/>
      <c r="E111" s="22"/>
      <c r="F111" s="43" t="s">
        <v>1258</v>
      </c>
      <c r="G111" s="22"/>
      <c r="H111" s="22" t="s">
        <v>1292</v>
      </c>
      <c r="I111" s="22" t="s">
        <v>1254</v>
      </c>
      <c r="J111" s="22">
        <v>50</v>
      </c>
      <c r="K111" s="34"/>
    </row>
    <row r="112" spans="2:11" s="1" customFormat="1" ht="15" customHeight="1" x14ac:dyDescent="0.2">
      <c r="B112" s="45"/>
      <c r="C112" s="22" t="s">
        <v>1277</v>
      </c>
      <c r="D112" s="22"/>
      <c r="E112" s="22"/>
      <c r="F112" s="43" t="s">
        <v>1258</v>
      </c>
      <c r="G112" s="22"/>
      <c r="H112" s="22" t="s">
        <v>1292</v>
      </c>
      <c r="I112" s="22" t="s">
        <v>1254</v>
      </c>
      <c r="J112" s="22">
        <v>50</v>
      </c>
      <c r="K112" s="34"/>
    </row>
    <row r="113" spans="2:11" s="1" customFormat="1" ht="15" customHeight="1" x14ac:dyDescent="0.2">
      <c r="B113" s="45"/>
      <c r="C113" s="22" t="s">
        <v>57</v>
      </c>
      <c r="D113" s="22"/>
      <c r="E113" s="22"/>
      <c r="F113" s="43" t="s">
        <v>1252</v>
      </c>
      <c r="G113" s="22"/>
      <c r="H113" s="22" t="s">
        <v>1293</v>
      </c>
      <c r="I113" s="22" t="s">
        <v>1254</v>
      </c>
      <c r="J113" s="22">
        <v>20</v>
      </c>
      <c r="K113" s="34"/>
    </row>
    <row r="114" spans="2:11" s="1" customFormat="1" ht="15" customHeight="1" x14ac:dyDescent="0.2">
      <c r="B114" s="45"/>
      <c r="C114" s="22" t="s">
        <v>1294</v>
      </c>
      <c r="D114" s="22"/>
      <c r="E114" s="22"/>
      <c r="F114" s="43" t="s">
        <v>1252</v>
      </c>
      <c r="G114" s="22"/>
      <c r="H114" s="22" t="s">
        <v>1295</v>
      </c>
      <c r="I114" s="22" t="s">
        <v>1254</v>
      </c>
      <c r="J114" s="22">
        <v>120</v>
      </c>
      <c r="K114" s="34"/>
    </row>
    <row r="115" spans="2:11" s="1" customFormat="1" ht="15" customHeight="1" x14ac:dyDescent="0.2">
      <c r="B115" s="45"/>
      <c r="C115" s="22" t="s">
        <v>42</v>
      </c>
      <c r="D115" s="22"/>
      <c r="E115" s="22"/>
      <c r="F115" s="43" t="s">
        <v>1252</v>
      </c>
      <c r="G115" s="22"/>
      <c r="H115" s="22" t="s">
        <v>1296</v>
      </c>
      <c r="I115" s="22" t="s">
        <v>1287</v>
      </c>
      <c r="J115" s="22"/>
      <c r="K115" s="34"/>
    </row>
    <row r="116" spans="2:11" s="1" customFormat="1" ht="15" customHeight="1" x14ac:dyDescent="0.2">
      <c r="B116" s="45"/>
      <c r="C116" s="22" t="s">
        <v>52</v>
      </c>
      <c r="D116" s="22"/>
      <c r="E116" s="22"/>
      <c r="F116" s="43" t="s">
        <v>1252</v>
      </c>
      <c r="G116" s="22"/>
      <c r="H116" s="22" t="s">
        <v>1297</v>
      </c>
      <c r="I116" s="22" t="s">
        <v>1287</v>
      </c>
      <c r="J116" s="22"/>
      <c r="K116" s="34"/>
    </row>
    <row r="117" spans="2:11" s="1" customFormat="1" ht="15" customHeight="1" x14ac:dyDescent="0.2">
      <c r="B117" s="45"/>
      <c r="C117" s="22" t="s">
        <v>61</v>
      </c>
      <c r="D117" s="22"/>
      <c r="E117" s="22"/>
      <c r="F117" s="43" t="s">
        <v>1252</v>
      </c>
      <c r="G117" s="22"/>
      <c r="H117" s="22" t="s">
        <v>1298</v>
      </c>
      <c r="I117" s="22" t="s">
        <v>1299</v>
      </c>
      <c r="J117" s="22"/>
      <c r="K117" s="34"/>
    </row>
    <row r="118" spans="2:11" s="1" customFormat="1" ht="15" customHeight="1" x14ac:dyDescent="0.2">
      <c r="B118" s="48"/>
      <c r="C118" s="54"/>
      <c r="D118" s="54"/>
      <c r="E118" s="54"/>
      <c r="F118" s="54"/>
      <c r="G118" s="54"/>
      <c r="H118" s="54"/>
      <c r="I118" s="54"/>
      <c r="J118" s="54"/>
      <c r="K118" s="50"/>
    </row>
    <row r="119" spans="2:11" s="1" customFormat="1" ht="18.75" customHeight="1" x14ac:dyDescent="0.2">
      <c r="B119" s="55"/>
      <c r="C119" s="56"/>
      <c r="D119" s="56"/>
      <c r="E119" s="56"/>
      <c r="F119" s="57"/>
      <c r="G119" s="56"/>
      <c r="H119" s="56"/>
      <c r="I119" s="56"/>
      <c r="J119" s="56"/>
      <c r="K119" s="55"/>
    </row>
    <row r="120" spans="2:11" s="1" customFormat="1" ht="18.75" customHeight="1" x14ac:dyDescent="0.2">
      <c r="B120" s="29"/>
      <c r="C120" s="29"/>
      <c r="D120" s="29"/>
      <c r="E120" s="29"/>
      <c r="F120" s="29"/>
      <c r="G120" s="29"/>
      <c r="H120" s="29"/>
      <c r="I120" s="29"/>
      <c r="J120" s="29"/>
      <c r="K120" s="29"/>
    </row>
    <row r="121" spans="2:11" s="1" customFormat="1" ht="7.5" customHeight="1" x14ac:dyDescent="0.2">
      <c r="B121" s="58"/>
      <c r="C121" s="59"/>
      <c r="D121" s="59"/>
      <c r="E121" s="59"/>
      <c r="F121" s="59"/>
      <c r="G121" s="59"/>
      <c r="H121" s="59"/>
      <c r="I121" s="59"/>
      <c r="J121" s="59"/>
      <c r="K121" s="60"/>
    </row>
    <row r="122" spans="2:11" s="1" customFormat="1" ht="45" customHeight="1" x14ac:dyDescent="0.2">
      <c r="B122" s="61"/>
      <c r="C122" s="94" t="s">
        <v>1300</v>
      </c>
      <c r="D122" s="94"/>
      <c r="E122" s="94"/>
      <c r="F122" s="94"/>
      <c r="G122" s="94"/>
      <c r="H122" s="94"/>
      <c r="I122" s="94"/>
      <c r="J122" s="94"/>
      <c r="K122" s="62"/>
    </row>
    <row r="123" spans="2:11" s="1" customFormat="1" ht="17.25" customHeight="1" x14ac:dyDescent="0.2">
      <c r="B123" s="63"/>
      <c r="C123" s="35" t="s">
        <v>1246</v>
      </c>
      <c r="D123" s="35"/>
      <c r="E123" s="35"/>
      <c r="F123" s="35" t="s">
        <v>1247</v>
      </c>
      <c r="G123" s="36"/>
      <c r="H123" s="35" t="s">
        <v>58</v>
      </c>
      <c r="I123" s="35" t="s">
        <v>61</v>
      </c>
      <c r="J123" s="35" t="s">
        <v>1248</v>
      </c>
      <c r="K123" s="64"/>
    </row>
    <row r="124" spans="2:11" s="1" customFormat="1" ht="17.25" customHeight="1" x14ac:dyDescent="0.2">
      <c r="B124" s="63"/>
      <c r="C124" s="37" t="s">
        <v>1249</v>
      </c>
      <c r="D124" s="37"/>
      <c r="E124" s="37"/>
      <c r="F124" s="38" t="s">
        <v>1250</v>
      </c>
      <c r="G124" s="39"/>
      <c r="H124" s="37"/>
      <c r="I124" s="37"/>
      <c r="J124" s="37" t="s">
        <v>1251</v>
      </c>
      <c r="K124" s="64"/>
    </row>
    <row r="125" spans="2:11" s="1" customFormat="1" ht="5.25" customHeight="1" x14ac:dyDescent="0.2">
      <c r="B125" s="65"/>
      <c r="C125" s="40"/>
      <c r="D125" s="40"/>
      <c r="E125" s="40"/>
      <c r="F125" s="40"/>
      <c r="G125" s="66"/>
      <c r="H125" s="40"/>
      <c r="I125" s="40"/>
      <c r="J125" s="40"/>
      <c r="K125" s="67"/>
    </row>
    <row r="126" spans="2:11" s="1" customFormat="1" ht="15" customHeight="1" x14ac:dyDescent="0.2">
      <c r="B126" s="65"/>
      <c r="C126" s="22" t="s">
        <v>1255</v>
      </c>
      <c r="D126" s="42"/>
      <c r="E126" s="42"/>
      <c r="F126" s="43" t="s">
        <v>1252</v>
      </c>
      <c r="G126" s="22"/>
      <c r="H126" s="22" t="s">
        <v>1292</v>
      </c>
      <c r="I126" s="22" t="s">
        <v>1254</v>
      </c>
      <c r="J126" s="22">
        <v>120</v>
      </c>
      <c r="K126" s="68"/>
    </row>
    <row r="127" spans="2:11" s="1" customFormat="1" ht="15" customHeight="1" x14ac:dyDescent="0.2">
      <c r="B127" s="65"/>
      <c r="C127" s="22" t="s">
        <v>1301</v>
      </c>
      <c r="D127" s="22"/>
      <c r="E127" s="22"/>
      <c r="F127" s="43" t="s">
        <v>1252</v>
      </c>
      <c r="G127" s="22"/>
      <c r="H127" s="22" t="s">
        <v>1302</v>
      </c>
      <c r="I127" s="22" t="s">
        <v>1254</v>
      </c>
      <c r="J127" s="22" t="s">
        <v>1303</v>
      </c>
      <c r="K127" s="68"/>
    </row>
    <row r="128" spans="2:11" s="1" customFormat="1" ht="15" customHeight="1" x14ac:dyDescent="0.2">
      <c r="B128" s="65"/>
      <c r="C128" s="22" t="s">
        <v>1200</v>
      </c>
      <c r="D128" s="22"/>
      <c r="E128" s="22"/>
      <c r="F128" s="43" t="s">
        <v>1252</v>
      </c>
      <c r="G128" s="22"/>
      <c r="H128" s="22" t="s">
        <v>1304</v>
      </c>
      <c r="I128" s="22" t="s">
        <v>1254</v>
      </c>
      <c r="J128" s="22" t="s">
        <v>1303</v>
      </c>
      <c r="K128" s="68"/>
    </row>
    <row r="129" spans="2:11" s="1" customFormat="1" ht="15" customHeight="1" x14ac:dyDescent="0.2">
      <c r="B129" s="65"/>
      <c r="C129" s="22" t="s">
        <v>1263</v>
      </c>
      <c r="D129" s="22"/>
      <c r="E129" s="22"/>
      <c r="F129" s="43" t="s">
        <v>1258</v>
      </c>
      <c r="G129" s="22"/>
      <c r="H129" s="22" t="s">
        <v>1264</v>
      </c>
      <c r="I129" s="22" t="s">
        <v>1254</v>
      </c>
      <c r="J129" s="22">
        <v>15</v>
      </c>
      <c r="K129" s="68"/>
    </row>
    <row r="130" spans="2:11" s="1" customFormat="1" ht="15" customHeight="1" x14ac:dyDescent="0.2">
      <c r="B130" s="65"/>
      <c r="C130" s="46" t="s">
        <v>1265</v>
      </c>
      <c r="D130" s="46"/>
      <c r="E130" s="46"/>
      <c r="F130" s="47" t="s">
        <v>1258</v>
      </c>
      <c r="G130" s="46"/>
      <c r="H130" s="46" t="s">
        <v>1266</v>
      </c>
      <c r="I130" s="46" t="s">
        <v>1254</v>
      </c>
      <c r="J130" s="46">
        <v>15</v>
      </c>
      <c r="K130" s="68"/>
    </row>
    <row r="131" spans="2:11" s="1" customFormat="1" ht="15" customHeight="1" x14ac:dyDescent="0.2">
      <c r="B131" s="65"/>
      <c r="C131" s="46" t="s">
        <v>1267</v>
      </c>
      <c r="D131" s="46"/>
      <c r="E131" s="46"/>
      <c r="F131" s="47" t="s">
        <v>1258</v>
      </c>
      <c r="G131" s="46"/>
      <c r="H131" s="46" t="s">
        <v>1268</v>
      </c>
      <c r="I131" s="46" t="s">
        <v>1254</v>
      </c>
      <c r="J131" s="46">
        <v>20</v>
      </c>
      <c r="K131" s="68"/>
    </row>
    <row r="132" spans="2:11" s="1" customFormat="1" ht="15" customHeight="1" x14ac:dyDescent="0.2">
      <c r="B132" s="65"/>
      <c r="C132" s="46" t="s">
        <v>1269</v>
      </c>
      <c r="D132" s="46"/>
      <c r="E132" s="46"/>
      <c r="F132" s="47" t="s">
        <v>1258</v>
      </c>
      <c r="G132" s="46"/>
      <c r="H132" s="46" t="s">
        <v>1270</v>
      </c>
      <c r="I132" s="46" t="s">
        <v>1254</v>
      </c>
      <c r="J132" s="46">
        <v>20</v>
      </c>
      <c r="K132" s="68"/>
    </row>
    <row r="133" spans="2:11" s="1" customFormat="1" ht="15" customHeight="1" x14ac:dyDescent="0.2">
      <c r="B133" s="65"/>
      <c r="C133" s="22" t="s">
        <v>1257</v>
      </c>
      <c r="D133" s="22"/>
      <c r="E133" s="22"/>
      <c r="F133" s="43" t="s">
        <v>1258</v>
      </c>
      <c r="G133" s="22"/>
      <c r="H133" s="22" t="s">
        <v>1292</v>
      </c>
      <c r="I133" s="22" t="s">
        <v>1254</v>
      </c>
      <c r="J133" s="22">
        <v>50</v>
      </c>
      <c r="K133" s="68"/>
    </row>
    <row r="134" spans="2:11" s="1" customFormat="1" ht="15" customHeight="1" x14ac:dyDescent="0.2">
      <c r="B134" s="65"/>
      <c r="C134" s="22" t="s">
        <v>1271</v>
      </c>
      <c r="D134" s="22"/>
      <c r="E134" s="22"/>
      <c r="F134" s="43" t="s">
        <v>1258</v>
      </c>
      <c r="G134" s="22"/>
      <c r="H134" s="22" t="s">
        <v>1292</v>
      </c>
      <c r="I134" s="22" t="s">
        <v>1254</v>
      </c>
      <c r="J134" s="22">
        <v>50</v>
      </c>
      <c r="K134" s="68"/>
    </row>
    <row r="135" spans="2:11" s="1" customFormat="1" ht="15" customHeight="1" x14ac:dyDescent="0.2">
      <c r="B135" s="65"/>
      <c r="C135" s="22" t="s">
        <v>1277</v>
      </c>
      <c r="D135" s="22"/>
      <c r="E135" s="22"/>
      <c r="F135" s="43" t="s">
        <v>1258</v>
      </c>
      <c r="G135" s="22"/>
      <c r="H135" s="22" t="s">
        <v>1292</v>
      </c>
      <c r="I135" s="22" t="s">
        <v>1254</v>
      </c>
      <c r="J135" s="22">
        <v>50</v>
      </c>
      <c r="K135" s="68"/>
    </row>
    <row r="136" spans="2:11" s="1" customFormat="1" ht="15" customHeight="1" x14ac:dyDescent="0.2">
      <c r="B136" s="65"/>
      <c r="C136" s="22" t="s">
        <v>1279</v>
      </c>
      <c r="D136" s="22"/>
      <c r="E136" s="22"/>
      <c r="F136" s="43" t="s">
        <v>1258</v>
      </c>
      <c r="G136" s="22"/>
      <c r="H136" s="22" t="s">
        <v>1292</v>
      </c>
      <c r="I136" s="22" t="s">
        <v>1254</v>
      </c>
      <c r="J136" s="22">
        <v>50</v>
      </c>
      <c r="K136" s="68"/>
    </row>
    <row r="137" spans="2:11" s="1" customFormat="1" ht="15" customHeight="1" x14ac:dyDescent="0.2">
      <c r="B137" s="65"/>
      <c r="C137" s="22" t="s">
        <v>1280</v>
      </c>
      <c r="D137" s="22"/>
      <c r="E137" s="22"/>
      <c r="F137" s="43" t="s">
        <v>1258</v>
      </c>
      <c r="G137" s="22"/>
      <c r="H137" s="22" t="s">
        <v>1305</v>
      </c>
      <c r="I137" s="22" t="s">
        <v>1254</v>
      </c>
      <c r="J137" s="22">
        <v>255</v>
      </c>
      <c r="K137" s="68"/>
    </row>
    <row r="138" spans="2:11" s="1" customFormat="1" ht="15" customHeight="1" x14ac:dyDescent="0.2">
      <c r="B138" s="65"/>
      <c r="C138" s="22" t="s">
        <v>1282</v>
      </c>
      <c r="D138" s="22"/>
      <c r="E138" s="22"/>
      <c r="F138" s="43" t="s">
        <v>1252</v>
      </c>
      <c r="G138" s="22"/>
      <c r="H138" s="22" t="s">
        <v>1306</v>
      </c>
      <c r="I138" s="22" t="s">
        <v>1284</v>
      </c>
      <c r="J138" s="22"/>
      <c r="K138" s="68"/>
    </row>
    <row r="139" spans="2:11" s="1" customFormat="1" ht="15" customHeight="1" x14ac:dyDescent="0.2">
      <c r="B139" s="65"/>
      <c r="C139" s="22" t="s">
        <v>1285</v>
      </c>
      <c r="D139" s="22"/>
      <c r="E139" s="22"/>
      <c r="F139" s="43" t="s">
        <v>1252</v>
      </c>
      <c r="G139" s="22"/>
      <c r="H139" s="22" t="s">
        <v>1307</v>
      </c>
      <c r="I139" s="22" t="s">
        <v>1287</v>
      </c>
      <c r="J139" s="22"/>
      <c r="K139" s="68"/>
    </row>
    <row r="140" spans="2:11" s="1" customFormat="1" ht="15" customHeight="1" x14ac:dyDescent="0.2">
      <c r="B140" s="65"/>
      <c r="C140" s="22" t="s">
        <v>1288</v>
      </c>
      <c r="D140" s="22"/>
      <c r="E140" s="22"/>
      <c r="F140" s="43" t="s">
        <v>1252</v>
      </c>
      <c r="G140" s="22"/>
      <c r="H140" s="22" t="s">
        <v>1288</v>
      </c>
      <c r="I140" s="22" t="s">
        <v>1287</v>
      </c>
      <c r="J140" s="22"/>
      <c r="K140" s="68"/>
    </row>
    <row r="141" spans="2:11" s="1" customFormat="1" ht="15" customHeight="1" x14ac:dyDescent="0.2">
      <c r="B141" s="65"/>
      <c r="C141" s="22" t="s">
        <v>42</v>
      </c>
      <c r="D141" s="22"/>
      <c r="E141" s="22"/>
      <c r="F141" s="43" t="s">
        <v>1252</v>
      </c>
      <c r="G141" s="22"/>
      <c r="H141" s="22" t="s">
        <v>1308</v>
      </c>
      <c r="I141" s="22" t="s">
        <v>1287</v>
      </c>
      <c r="J141" s="22"/>
      <c r="K141" s="68"/>
    </row>
    <row r="142" spans="2:11" s="1" customFormat="1" ht="15" customHeight="1" x14ac:dyDescent="0.2">
      <c r="B142" s="65"/>
      <c r="C142" s="22" t="s">
        <v>1309</v>
      </c>
      <c r="D142" s="22"/>
      <c r="E142" s="22"/>
      <c r="F142" s="43" t="s">
        <v>1252</v>
      </c>
      <c r="G142" s="22"/>
      <c r="H142" s="22" t="s">
        <v>1310</v>
      </c>
      <c r="I142" s="22" t="s">
        <v>1287</v>
      </c>
      <c r="J142" s="22"/>
      <c r="K142" s="68"/>
    </row>
    <row r="143" spans="2:11" s="1" customFormat="1" ht="15" customHeight="1" x14ac:dyDescent="0.2">
      <c r="B143" s="69"/>
      <c r="C143" s="70"/>
      <c r="D143" s="70"/>
      <c r="E143" s="70"/>
      <c r="F143" s="70"/>
      <c r="G143" s="70"/>
      <c r="H143" s="70"/>
      <c r="I143" s="70"/>
      <c r="J143" s="70"/>
      <c r="K143" s="71"/>
    </row>
    <row r="144" spans="2:11" s="1" customFormat="1" ht="18.75" customHeight="1" x14ac:dyDescent="0.2">
      <c r="B144" s="56"/>
      <c r="C144" s="56"/>
      <c r="D144" s="56"/>
      <c r="E144" s="56"/>
      <c r="F144" s="57"/>
      <c r="G144" s="56"/>
      <c r="H144" s="56"/>
      <c r="I144" s="56"/>
      <c r="J144" s="56"/>
      <c r="K144" s="56"/>
    </row>
    <row r="145" spans="2:11" s="1" customFormat="1" ht="18.75" customHeight="1" x14ac:dyDescent="0.2">
      <c r="B145" s="29"/>
      <c r="C145" s="29"/>
      <c r="D145" s="29"/>
      <c r="E145" s="29"/>
      <c r="F145" s="29"/>
      <c r="G145" s="29"/>
      <c r="H145" s="29"/>
      <c r="I145" s="29"/>
      <c r="J145" s="29"/>
      <c r="K145" s="29"/>
    </row>
    <row r="146" spans="2:11" s="1" customFormat="1" ht="7.5" customHeight="1" x14ac:dyDescent="0.2">
      <c r="B146" s="30"/>
      <c r="C146" s="31"/>
      <c r="D146" s="31"/>
      <c r="E146" s="31"/>
      <c r="F146" s="31"/>
      <c r="G146" s="31"/>
      <c r="H146" s="31"/>
      <c r="I146" s="31"/>
      <c r="J146" s="31"/>
      <c r="K146" s="32"/>
    </row>
    <row r="147" spans="2:11" s="1" customFormat="1" ht="45" customHeight="1" x14ac:dyDescent="0.2">
      <c r="B147" s="33"/>
      <c r="C147" s="93" t="s">
        <v>1311</v>
      </c>
      <c r="D147" s="93"/>
      <c r="E147" s="93"/>
      <c r="F147" s="93"/>
      <c r="G147" s="93"/>
      <c r="H147" s="93"/>
      <c r="I147" s="93"/>
      <c r="J147" s="93"/>
      <c r="K147" s="34"/>
    </row>
    <row r="148" spans="2:11" s="1" customFormat="1" ht="17.25" customHeight="1" x14ac:dyDescent="0.2">
      <c r="B148" s="33"/>
      <c r="C148" s="35" t="s">
        <v>1246</v>
      </c>
      <c r="D148" s="35"/>
      <c r="E148" s="35"/>
      <c r="F148" s="35" t="s">
        <v>1247</v>
      </c>
      <c r="G148" s="36"/>
      <c r="H148" s="35" t="s">
        <v>58</v>
      </c>
      <c r="I148" s="35" t="s">
        <v>61</v>
      </c>
      <c r="J148" s="35" t="s">
        <v>1248</v>
      </c>
      <c r="K148" s="34"/>
    </row>
    <row r="149" spans="2:11" s="1" customFormat="1" ht="17.25" customHeight="1" x14ac:dyDescent="0.2">
      <c r="B149" s="33"/>
      <c r="C149" s="37" t="s">
        <v>1249</v>
      </c>
      <c r="D149" s="37"/>
      <c r="E149" s="37"/>
      <c r="F149" s="38" t="s">
        <v>1250</v>
      </c>
      <c r="G149" s="39"/>
      <c r="H149" s="37"/>
      <c r="I149" s="37"/>
      <c r="J149" s="37" t="s">
        <v>1251</v>
      </c>
      <c r="K149" s="34"/>
    </row>
    <row r="150" spans="2:11" s="1" customFormat="1" ht="5.25" customHeight="1" x14ac:dyDescent="0.2">
      <c r="B150" s="45"/>
      <c r="C150" s="40"/>
      <c r="D150" s="40"/>
      <c r="E150" s="40"/>
      <c r="F150" s="40"/>
      <c r="G150" s="41"/>
      <c r="H150" s="40"/>
      <c r="I150" s="40"/>
      <c r="J150" s="40"/>
      <c r="K150" s="68"/>
    </row>
    <row r="151" spans="2:11" s="1" customFormat="1" ht="15" customHeight="1" x14ac:dyDescent="0.2">
      <c r="B151" s="45"/>
      <c r="C151" s="72" t="s">
        <v>1255</v>
      </c>
      <c r="D151" s="22"/>
      <c r="E151" s="22"/>
      <c r="F151" s="73" t="s">
        <v>1252</v>
      </c>
      <c r="G151" s="22"/>
      <c r="H151" s="72" t="s">
        <v>1292</v>
      </c>
      <c r="I151" s="72" t="s">
        <v>1254</v>
      </c>
      <c r="J151" s="72">
        <v>120</v>
      </c>
      <c r="K151" s="68"/>
    </row>
    <row r="152" spans="2:11" s="1" customFormat="1" ht="15" customHeight="1" x14ac:dyDescent="0.2">
      <c r="B152" s="45"/>
      <c r="C152" s="72" t="s">
        <v>1301</v>
      </c>
      <c r="D152" s="22"/>
      <c r="E152" s="22"/>
      <c r="F152" s="73" t="s">
        <v>1252</v>
      </c>
      <c r="G152" s="22"/>
      <c r="H152" s="72" t="s">
        <v>1312</v>
      </c>
      <c r="I152" s="72" t="s">
        <v>1254</v>
      </c>
      <c r="J152" s="72" t="s">
        <v>1303</v>
      </c>
      <c r="K152" s="68"/>
    </row>
    <row r="153" spans="2:11" s="1" customFormat="1" ht="15" customHeight="1" x14ac:dyDescent="0.2">
      <c r="B153" s="45"/>
      <c r="C153" s="72" t="s">
        <v>1200</v>
      </c>
      <c r="D153" s="22"/>
      <c r="E153" s="22"/>
      <c r="F153" s="73" t="s">
        <v>1252</v>
      </c>
      <c r="G153" s="22"/>
      <c r="H153" s="72" t="s">
        <v>1313</v>
      </c>
      <c r="I153" s="72" t="s">
        <v>1254</v>
      </c>
      <c r="J153" s="72" t="s">
        <v>1303</v>
      </c>
      <c r="K153" s="68"/>
    </row>
    <row r="154" spans="2:11" s="1" customFormat="1" ht="15" customHeight="1" x14ac:dyDescent="0.2">
      <c r="B154" s="45"/>
      <c r="C154" s="72" t="s">
        <v>1257</v>
      </c>
      <c r="D154" s="22"/>
      <c r="E154" s="22"/>
      <c r="F154" s="73" t="s">
        <v>1258</v>
      </c>
      <c r="G154" s="22"/>
      <c r="H154" s="72" t="s">
        <v>1292</v>
      </c>
      <c r="I154" s="72" t="s">
        <v>1254</v>
      </c>
      <c r="J154" s="72">
        <v>50</v>
      </c>
      <c r="K154" s="68"/>
    </row>
    <row r="155" spans="2:11" s="1" customFormat="1" ht="15" customHeight="1" x14ac:dyDescent="0.2">
      <c r="B155" s="45"/>
      <c r="C155" s="72" t="s">
        <v>1260</v>
      </c>
      <c r="D155" s="22"/>
      <c r="E155" s="22"/>
      <c r="F155" s="73" t="s">
        <v>1252</v>
      </c>
      <c r="G155" s="22"/>
      <c r="H155" s="72" t="s">
        <v>1292</v>
      </c>
      <c r="I155" s="72" t="s">
        <v>1262</v>
      </c>
      <c r="J155" s="72"/>
      <c r="K155" s="68"/>
    </row>
    <row r="156" spans="2:11" s="1" customFormat="1" ht="15" customHeight="1" x14ac:dyDescent="0.2">
      <c r="B156" s="45"/>
      <c r="C156" s="72" t="s">
        <v>1271</v>
      </c>
      <c r="D156" s="22"/>
      <c r="E156" s="22"/>
      <c r="F156" s="73" t="s">
        <v>1258</v>
      </c>
      <c r="G156" s="22"/>
      <c r="H156" s="72" t="s">
        <v>1292</v>
      </c>
      <c r="I156" s="72" t="s">
        <v>1254</v>
      </c>
      <c r="J156" s="72">
        <v>50</v>
      </c>
      <c r="K156" s="68"/>
    </row>
    <row r="157" spans="2:11" s="1" customFormat="1" ht="15" customHeight="1" x14ac:dyDescent="0.2">
      <c r="B157" s="45"/>
      <c r="C157" s="72" t="s">
        <v>1279</v>
      </c>
      <c r="D157" s="22"/>
      <c r="E157" s="22"/>
      <c r="F157" s="73" t="s">
        <v>1258</v>
      </c>
      <c r="G157" s="22"/>
      <c r="H157" s="72" t="s">
        <v>1292</v>
      </c>
      <c r="I157" s="72" t="s">
        <v>1254</v>
      </c>
      <c r="J157" s="72">
        <v>50</v>
      </c>
      <c r="K157" s="68"/>
    </row>
    <row r="158" spans="2:11" s="1" customFormat="1" ht="15" customHeight="1" x14ac:dyDescent="0.2">
      <c r="B158" s="45"/>
      <c r="C158" s="72" t="s">
        <v>1277</v>
      </c>
      <c r="D158" s="22"/>
      <c r="E158" s="22"/>
      <c r="F158" s="73" t="s">
        <v>1258</v>
      </c>
      <c r="G158" s="22"/>
      <c r="H158" s="72" t="s">
        <v>1292</v>
      </c>
      <c r="I158" s="72" t="s">
        <v>1254</v>
      </c>
      <c r="J158" s="72">
        <v>50</v>
      </c>
      <c r="K158" s="68"/>
    </row>
    <row r="159" spans="2:11" s="1" customFormat="1" ht="15" customHeight="1" x14ac:dyDescent="0.2">
      <c r="B159" s="45"/>
      <c r="C159" s="72" t="s">
        <v>99</v>
      </c>
      <c r="D159" s="22"/>
      <c r="E159" s="22"/>
      <c r="F159" s="73" t="s">
        <v>1252</v>
      </c>
      <c r="G159" s="22"/>
      <c r="H159" s="72" t="s">
        <v>1314</v>
      </c>
      <c r="I159" s="72" t="s">
        <v>1254</v>
      </c>
      <c r="J159" s="72" t="s">
        <v>1315</v>
      </c>
      <c r="K159" s="68"/>
    </row>
    <row r="160" spans="2:11" s="1" customFormat="1" ht="15" customHeight="1" x14ac:dyDescent="0.2">
      <c r="B160" s="45"/>
      <c r="C160" s="72" t="s">
        <v>1316</v>
      </c>
      <c r="D160" s="22"/>
      <c r="E160" s="22"/>
      <c r="F160" s="73" t="s">
        <v>1252</v>
      </c>
      <c r="G160" s="22"/>
      <c r="H160" s="72" t="s">
        <v>1317</v>
      </c>
      <c r="I160" s="72" t="s">
        <v>1287</v>
      </c>
      <c r="J160" s="72"/>
      <c r="K160" s="68"/>
    </row>
    <row r="161" spans="2:11" s="1" customFormat="1" ht="15" customHeight="1" x14ac:dyDescent="0.2">
      <c r="B161" s="74"/>
      <c r="C161" s="54"/>
      <c r="D161" s="54"/>
      <c r="E161" s="54"/>
      <c r="F161" s="54"/>
      <c r="G161" s="54"/>
      <c r="H161" s="54"/>
      <c r="I161" s="54"/>
      <c r="J161" s="54"/>
      <c r="K161" s="75"/>
    </row>
    <row r="162" spans="2:11" s="1" customFormat="1" ht="18.75" customHeight="1" x14ac:dyDescent="0.2">
      <c r="B162" s="56"/>
      <c r="C162" s="66"/>
      <c r="D162" s="66"/>
      <c r="E162" s="66"/>
      <c r="F162" s="76"/>
      <c r="G162" s="66"/>
      <c r="H162" s="66"/>
      <c r="I162" s="66"/>
      <c r="J162" s="66"/>
      <c r="K162" s="56"/>
    </row>
    <row r="163" spans="2:11" s="1" customFormat="1" ht="18.75" customHeight="1" x14ac:dyDescent="0.2">
      <c r="B163" s="29"/>
      <c r="C163" s="29"/>
      <c r="D163" s="29"/>
      <c r="E163" s="29"/>
      <c r="F163" s="29"/>
      <c r="G163" s="29"/>
      <c r="H163" s="29"/>
      <c r="I163" s="29"/>
      <c r="J163" s="29"/>
      <c r="K163" s="29"/>
    </row>
    <row r="164" spans="2:11" s="1" customFormat="1" ht="7.5" customHeight="1" x14ac:dyDescent="0.2">
      <c r="B164" s="11"/>
      <c r="C164" s="12"/>
      <c r="D164" s="12"/>
      <c r="E164" s="12"/>
      <c r="F164" s="12"/>
      <c r="G164" s="12"/>
      <c r="H164" s="12"/>
      <c r="I164" s="12"/>
      <c r="J164" s="12"/>
      <c r="K164" s="13"/>
    </row>
    <row r="165" spans="2:11" s="1" customFormat="1" ht="45" customHeight="1" x14ac:dyDescent="0.2">
      <c r="B165" s="14"/>
      <c r="C165" s="94" t="s">
        <v>1318</v>
      </c>
      <c r="D165" s="94"/>
      <c r="E165" s="94"/>
      <c r="F165" s="94"/>
      <c r="G165" s="94"/>
      <c r="H165" s="94"/>
      <c r="I165" s="94"/>
      <c r="J165" s="94"/>
      <c r="K165" s="15"/>
    </row>
    <row r="166" spans="2:11" s="1" customFormat="1" ht="17.25" customHeight="1" x14ac:dyDescent="0.2">
      <c r="B166" s="14"/>
      <c r="C166" s="35" t="s">
        <v>1246</v>
      </c>
      <c r="D166" s="35"/>
      <c r="E166" s="35"/>
      <c r="F166" s="35" t="s">
        <v>1247</v>
      </c>
      <c r="G166" s="77"/>
      <c r="H166" s="78" t="s">
        <v>58</v>
      </c>
      <c r="I166" s="78" t="s">
        <v>61</v>
      </c>
      <c r="J166" s="35" t="s">
        <v>1248</v>
      </c>
      <c r="K166" s="15"/>
    </row>
    <row r="167" spans="2:11" s="1" customFormat="1" ht="17.25" customHeight="1" x14ac:dyDescent="0.2">
      <c r="B167" s="16"/>
      <c r="C167" s="37" t="s">
        <v>1249</v>
      </c>
      <c r="D167" s="37"/>
      <c r="E167" s="37"/>
      <c r="F167" s="38" t="s">
        <v>1250</v>
      </c>
      <c r="G167" s="79"/>
      <c r="H167" s="80"/>
      <c r="I167" s="80"/>
      <c r="J167" s="37" t="s">
        <v>1251</v>
      </c>
      <c r="K167" s="17"/>
    </row>
    <row r="168" spans="2:11" s="1" customFormat="1" ht="5.25" customHeight="1" x14ac:dyDescent="0.2">
      <c r="B168" s="45"/>
      <c r="C168" s="40"/>
      <c r="D168" s="40"/>
      <c r="E168" s="40"/>
      <c r="F168" s="40"/>
      <c r="G168" s="41"/>
      <c r="H168" s="40"/>
      <c r="I168" s="40"/>
      <c r="J168" s="40"/>
      <c r="K168" s="68"/>
    </row>
    <row r="169" spans="2:11" s="1" customFormat="1" ht="15" customHeight="1" x14ac:dyDescent="0.2">
      <c r="B169" s="45"/>
      <c r="C169" s="22" t="s">
        <v>1255</v>
      </c>
      <c r="D169" s="22"/>
      <c r="E169" s="22"/>
      <c r="F169" s="43" t="s">
        <v>1252</v>
      </c>
      <c r="G169" s="22"/>
      <c r="H169" s="22" t="s">
        <v>1292</v>
      </c>
      <c r="I169" s="22" t="s">
        <v>1254</v>
      </c>
      <c r="J169" s="22">
        <v>120</v>
      </c>
      <c r="K169" s="68"/>
    </row>
    <row r="170" spans="2:11" s="1" customFormat="1" ht="15" customHeight="1" x14ac:dyDescent="0.2">
      <c r="B170" s="45"/>
      <c r="C170" s="22" t="s">
        <v>1301</v>
      </c>
      <c r="D170" s="22"/>
      <c r="E170" s="22"/>
      <c r="F170" s="43" t="s">
        <v>1252</v>
      </c>
      <c r="G170" s="22"/>
      <c r="H170" s="22" t="s">
        <v>1302</v>
      </c>
      <c r="I170" s="22" t="s">
        <v>1254</v>
      </c>
      <c r="J170" s="22" t="s">
        <v>1303</v>
      </c>
      <c r="K170" s="68"/>
    </row>
    <row r="171" spans="2:11" s="1" customFormat="1" ht="15" customHeight="1" x14ac:dyDescent="0.2">
      <c r="B171" s="45"/>
      <c r="C171" s="22" t="s">
        <v>1200</v>
      </c>
      <c r="D171" s="22"/>
      <c r="E171" s="22"/>
      <c r="F171" s="43" t="s">
        <v>1252</v>
      </c>
      <c r="G171" s="22"/>
      <c r="H171" s="22" t="s">
        <v>1319</v>
      </c>
      <c r="I171" s="22" t="s">
        <v>1254</v>
      </c>
      <c r="J171" s="22" t="s">
        <v>1303</v>
      </c>
      <c r="K171" s="68"/>
    </row>
    <row r="172" spans="2:11" s="1" customFormat="1" ht="15" customHeight="1" x14ac:dyDescent="0.2">
      <c r="B172" s="45"/>
      <c r="C172" s="22" t="s">
        <v>1257</v>
      </c>
      <c r="D172" s="22"/>
      <c r="E172" s="22"/>
      <c r="F172" s="43" t="s">
        <v>1258</v>
      </c>
      <c r="G172" s="22"/>
      <c r="H172" s="22" t="s">
        <v>1319</v>
      </c>
      <c r="I172" s="22" t="s">
        <v>1254</v>
      </c>
      <c r="J172" s="22">
        <v>50</v>
      </c>
      <c r="K172" s="68"/>
    </row>
    <row r="173" spans="2:11" s="1" customFormat="1" ht="15" customHeight="1" x14ac:dyDescent="0.2">
      <c r="B173" s="45"/>
      <c r="C173" s="22" t="s">
        <v>1260</v>
      </c>
      <c r="D173" s="22"/>
      <c r="E173" s="22"/>
      <c r="F173" s="43" t="s">
        <v>1252</v>
      </c>
      <c r="G173" s="22"/>
      <c r="H173" s="22" t="s">
        <v>1319</v>
      </c>
      <c r="I173" s="22" t="s">
        <v>1262</v>
      </c>
      <c r="J173" s="22"/>
      <c r="K173" s="68"/>
    </row>
    <row r="174" spans="2:11" s="1" customFormat="1" ht="15" customHeight="1" x14ac:dyDescent="0.2">
      <c r="B174" s="45"/>
      <c r="C174" s="22" t="s">
        <v>1271</v>
      </c>
      <c r="D174" s="22"/>
      <c r="E174" s="22"/>
      <c r="F174" s="43" t="s">
        <v>1258</v>
      </c>
      <c r="G174" s="22"/>
      <c r="H174" s="22" t="s">
        <v>1319</v>
      </c>
      <c r="I174" s="22" t="s">
        <v>1254</v>
      </c>
      <c r="J174" s="22">
        <v>50</v>
      </c>
      <c r="K174" s="68"/>
    </row>
    <row r="175" spans="2:11" s="1" customFormat="1" ht="15" customHeight="1" x14ac:dyDescent="0.2">
      <c r="B175" s="45"/>
      <c r="C175" s="22" t="s">
        <v>1279</v>
      </c>
      <c r="D175" s="22"/>
      <c r="E175" s="22"/>
      <c r="F175" s="43" t="s">
        <v>1258</v>
      </c>
      <c r="G175" s="22"/>
      <c r="H175" s="22" t="s">
        <v>1319</v>
      </c>
      <c r="I175" s="22" t="s">
        <v>1254</v>
      </c>
      <c r="J175" s="22">
        <v>50</v>
      </c>
      <c r="K175" s="68"/>
    </row>
    <row r="176" spans="2:11" s="1" customFormat="1" ht="15" customHeight="1" x14ac:dyDescent="0.2">
      <c r="B176" s="45"/>
      <c r="C176" s="22" t="s">
        <v>1277</v>
      </c>
      <c r="D176" s="22"/>
      <c r="E176" s="22"/>
      <c r="F176" s="43" t="s">
        <v>1258</v>
      </c>
      <c r="G176" s="22"/>
      <c r="H176" s="22" t="s">
        <v>1319</v>
      </c>
      <c r="I176" s="22" t="s">
        <v>1254</v>
      </c>
      <c r="J176" s="22">
        <v>50</v>
      </c>
      <c r="K176" s="68"/>
    </row>
    <row r="177" spans="2:11" s="1" customFormat="1" ht="15" customHeight="1" x14ac:dyDescent="0.2">
      <c r="B177" s="45"/>
      <c r="C177" s="22" t="s">
        <v>118</v>
      </c>
      <c r="D177" s="22"/>
      <c r="E177" s="22"/>
      <c r="F177" s="43" t="s">
        <v>1252</v>
      </c>
      <c r="G177" s="22"/>
      <c r="H177" s="22" t="s">
        <v>1320</v>
      </c>
      <c r="I177" s="22" t="s">
        <v>1321</v>
      </c>
      <c r="J177" s="22"/>
      <c r="K177" s="68"/>
    </row>
    <row r="178" spans="2:11" s="1" customFormat="1" ht="15" customHeight="1" x14ac:dyDescent="0.2">
      <c r="B178" s="45"/>
      <c r="C178" s="22" t="s">
        <v>61</v>
      </c>
      <c r="D178" s="22"/>
      <c r="E178" s="22"/>
      <c r="F178" s="43" t="s">
        <v>1252</v>
      </c>
      <c r="G178" s="22"/>
      <c r="H178" s="22" t="s">
        <v>1322</v>
      </c>
      <c r="I178" s="22" t="s">
        <v>1323</v>
      </c>
      <c r="J178" s="22">
        <v>1</v>
      </c>
      <c r="K178" s="68"/>
    </row>
    <row r="179" spans="2:11" s="1" customFormat="1" ht="15" customHeight="1" x14ac:dyDescent="0.2">
      <c r="B179" s="45"/>
      <c r="C179" s="22" t="s">
        <v>57</v>
      </c>
      <c r="D179" s="22"/>
      <c r="E179" s="22"/>
      <c r="F179" s="43" t="s">
        <v>1252</v>
      </c>
      <c r="G179" s="22"/>
      <c r="H179" s="22" t="s">
        <v>1324</v>
      </c>
      <c r="I179" s="22" t="s">
        <v>1254</v>
      </c>
      <c r="J179" s="22">
        <v>20</v>
      </c>
      <c r="K179" s="68"/>
    </row>
    <row r="180" spans="2:11" s="1" customFormat="1" ht="15" customHeight="1" x14ac:dyDescent="0.2">
      <c r="B180" s="45"/>
      <c r="C180" s="22" t="s">
        <v>58</v>
      </c>
      <c r="D180" s="22"/>
      <c r="E180" s="22"/>
      <c r="F180" s="43" t="s">
        <v>1252</v>
      </c>
      <c r="G180" s="22"/>
      <c r="H180" s="22" t="s">
        <v>1325</v>
      </c>
      <c r="I180" s="22" t="s">
        <v>1254</v>
      </c>
      <c r="J180" s="22">
        <v>255</v>
      </c>
      <c r="K180" s="68"/>
    </row>
    <row r="181" spans="2:11" s="1" customFormat="1" ht="15" customHeight="1" x14ac:dyDescent="0.2">
      <c r="B181" s="45"/>
      <c r="C181" s="22" t="s">
        <v>119</v>
      </c>
      <c r="D181" s="22"/>
      <c r="E181" s="22"/>
      <c r="F181" s="43" t="s">
        <v>1252</v>
      </c>
      <c r="G181" s="22"/>
      <c r="H181" s="22" t="s">
        <v>1216</v>
      </c>
      <c r="I181" s="22" t="s">
        <v>1254</v>
      </c>
      <c r="J181" s="22">
        <v>10</v>
      </c>
      <c r="K181" s="68"/>
    </row>
    <row r="182" spans="2:11" s="1" customFormat="1" ht="15" customHeight="1" x14ac:dyDescent="0.2">
      <c r="B182" s="45"/>
      <c r="C182" s="22" t="s">
        <v>120</v>
      </c>
      <c r="D182" s="22"/>
      <c r="E182" s="22"/>
      <c r="F182" s="43" t="s">
        <v>1252</v>
      </c>
      <c r="G182" s="22"/>
      <c r="H182" s="22" t="s">
        <v>1326</v>
      </c>
      <c r="I182" s="22" t="s">
        <v>1287</v>
      </c>
      <c r="J182" s="22"/>
      <c r="K182" s="68"/>
    </row>
    <row r="183" spans="2:11" s="1" customFormat="1" ht="15" customHeight="1" x14ac:dyDescent="0.2">
      <c r="B183" s="45"/>
      <c r="C183" s="22" t="s">
        <v>1327</v>
      </c>
      <c r="D183" s="22"/>
      <c r="E183" s="22"/>
      <c r="F183" s="43" t="s">
        <v>1252</v>
      </c>
      <c r="G183" s="22"/>
      <c r="H183" s="22" t="s">
        <v>1328</v>
      </c>
      <c r="I183" s="22" t="s">
        <v>1287</v>
      </c>
      <c r="J183" s="22"/>
      <c r="K183" s="68"/>
    </row>
    <row r="184" spans="2:11" s="1" customFormat="1" ht="15" customHeight="1" x14ac:dyDescent="0.2">
      <c r="B184" s="45"/>
      <c r="C184" s="22" t="s">
        <v>1316</v>
      </c>
      <c r="D184" s="22"/>
      <c r="E184" s="22"/>
      <c r="F184" s="43" t="s">
        <v>1252</v>
      </c>
      <c r="G184" s="22"/>
      <c r="H184" s="22" t="s">
        <v>1329</v>
      </c>
      <c r="I184" s="22" t="s">
        <v>1287</v>
      </c>
      <c r="J184" s="22"/>
      <c r="K184" s="68"/>
    </row>
    <row r="185" spans="2:11" s="1" customFormat="1" ht="15" customHeight="1" x14ac:dyDescent="0.2">
      <c r="B185" s="45"/>
      <c r="C185" s="22" t="s">
        <v>122</v>
      </c>
      <c r="D185" s="22"/>
      <c r="E185" s="22"/>
      <c r="F185" s="43" t="s">
        <v>1258</v>
      </c>
      <c r="G185" s="22"/>
      <c r="H185" s="22" t="s">
        <v>1330</v>
      </c>
      <c r="I185" s="22" t="s">
        <v>1254</v>
      </c>
      <c r="J185" s="22">
        <v>50</v>
      </c>
      <c r="K185" s="68"/>
    </row>
    <row r="186" spans="2:11" s="1" customFormat="1" ht="15" customHeight="1" x14ac:dyDescent="0.2">
      <c r="B186" s="45"/>
      <c r="C186" s="22" t="s">
        <v>1331</v>
      </c>
      <c r="D186" s="22"/>
      <c r="E186" s="22"/>
      <c r="F186" s="43" t="s">
        <v>1258</v>
      </c>
      <c r="G186" s="22"/>
      <c r="H186" s="22" t="s">
        <v>1332</v>
      </c>
      <c r="I186" s="22" t="s">
        <v>1333</v>
      </c>
      <c r="J186" s="22"/>
      <c r="K186" s="68"/>
    </row>
    <row r="187" spans="2:11" s="1" customFormat="1" ht="15" customHeight="1" x14ac:dyDescent="0.2">
      <c r="B187" s="45"/>
      <c r="C187" s="22" t="s">
        <v>1334</v>
      </c>
      <c r="D187" s="22"/>
      <c r="E187" s="22"/>
      <c r="F187" s="43" t="s">
        <v>1258</v>
      </c>
      <c r="G187" s="22"/>
      <c r="H187" s="22" t="s">
        <v>1335</v>
      </c>
      <c r="I187" s="22" t="s">
        <v>1333</v>
      </c>
      <c r="J187" s="22"/>
      <c r="K187" s="68"/>
    </row>
    <row r="188" spans="2:11" s="1" customFormat="1" ht="15" customHeight="1" x14ac:dyDescent="0.2">
      <c r="B188" s="45"/>
      <c r="C188" s="22" t="s">
        <v>1336</v>
      </c>
      <c r="D188" s="22"/>
      <c r="E188" s="22"/>
      <c r="F188" s="43" t="s">
        <v>1258</v>
      </c>
      <c r="G188" s="22"/>
      <c r="H188" s="22" t="s">
        <v>1337</v>
      </c>
      <c r="I188" s="22" t="s">
        <v>1333</v>
      </c>
      <c r="J188" s="22"/>
      <c r="K188" s="68"/>
    </row>
    <row r="189" spans="2:11" s="1" customFormat="1" ht="15" customHeight="1" x14ac:dyDescent="0.2">
      <c r="B189" s="45"/>
      <c r="C189" s="81" t="s">
        <v>1338</v>
      </c>
      <c r="D189" s="22"/>
      <c r="E189" s="22"/>
      <c r="F189" s="43" t="s">
        <v>1258</v>
      </c>
      <c r="G189" s="22"/>
      <c r="H189" s="22" t="s">
        <v>1339</v>
      </c>
      <c r="I189" s="22" t="s">
        <v>1340</v>
      </c>
      <c r="J189" s="82" t="s">
        <v>1341</v>
      </c>
      <c r="K189" s="68"/>
    </row>
    <row r="190" spans="2:11" s="1" customFormat="1" ht="15" customHeight="1" x14ac:dyDescent="0.2">
      <c r="B190" s="45"/>
      <c r="C190" s="81" t="s">
        <v>46</v>
      </c>
      <c r="D190" s="22"/>
      <c r="E190" s="22"/>
      <c r="F190" s="43" t="s">
        <v>1252</v>
      </c>
      <c r="G190" s="22"/>
      <c r="H190" s="19" t="s">
        <v>1342</v>
      </c>
      <c r="I190" s="22" t="s">
        <v>1343</v>
      </c>
      <c r="J190" s="22"/>
      <c r="K190" s="68"/>
    </row>
    <row r="191" spans="2:11" s="1" customFormat="1" ht="15" customHeight="1" x14ac:dyDescent="0.2">
      <c r="B191" s="45"/>
      <c r="C191" s="81" t="s">
        <v>1344</v>
      </c>
      <c r="D191" s="22"/>
      <c r="E191" s="22"/>
      <c r="F191" s="43" t="s">
        <v>1252</v>
      </c>
      <c r="G191" s="22"/>
      <c r="H191" s="22" t="s">
        <v>1345</v>
      </c>
      <c r="I191" s="22" t="s">
        <v>1287</v>
      </c>
      <c r="J191" s="22"/>
      <c r="K191" s="68"/>
    </row>
    <row r="192" spans="2:11" s="1" customFormat="1" ht="15" customHeight="1" x14ac:dyDescent="0.2">
      <c r="B192" s="45"/>
      <c r="C192" s="81" t="s">
        <v>1346</v>
      </c>
      <c r="D192" s="22"/>
      <c r="E192" s="22"/>
      <c r="F192" s="43" t="s">
        <v>1252</v>
      </c>
      <c r="G192" s="22"/>
      <c r="H192" s="22" t="s">
        <v>1347</v>
      </c>
      <c r="I192" s="22" t="s">
        <v>1287</v>
      </c>
      <c r="J192" s="22"/>
      <c r="K192" s="68"/>
    </row>
    <row r="193" spans="2:11" s="1" customFormat="1" ht="15" customHeight="1" x14ac:dyDescent="0.2">
      <c r="B193" s="45"/>
      <c r="C193" s="81" t="s">
        <v>1348</v>
      </c>
      <c r="D193" s="22"/>
      <c r="E193" s="22"/>
      <c r="F193" s="43" t="s">
        <v>1258</v>
      </c>
      <c r="G193" s="22"/>
      <c r="H193" s="22" t="s">
        <v>1349</v>
      </c>
      <c r="I193" s="22" t="s">
        <v>1287</v>
      </c>
      <c r="J193" s="22"/>
      <c r="K193" s="68"/>
    </row>
    <row r="194" spans="2:11" s="1" customFormat="1" ht="15" customHeight="1" x14ac:dyDescent="0.2">
      <c r="B194" s="74"/>
      <c r="C194" s="83"/>
      <c r="D194" s="54"/>
      <c r="E194" s="54"/>
      <c r="F194" s="54"/>
      <c r="G194" s="54"/>
      <c r="H194" s="54"/>
      <c r="I194" s="54"/>
      <c r="J194" s="54"/>
      <c r="K194" s="75"/>
    </row>
    <row r="195" spans="2:11" s="1" customFormat="1" ht="18.75" customHeight="1" x14ac:dyDescent="0.2">
      <c r="B195" s="56"/>
      <c r="C195" s="66"/>
      <c r="D195" s="66"/>
      <c r="E195" s="66"/>
      <c r="F195" s="76"/>
      <c r="G195" s="66"/>
      <c r="H195" s="66"/>
      <c r="I195" s="66"/>
      <c r="J195" s="66"/>
      <c r="K195" s="56"/>
    </row>
    <row r="196" spans="2:11" s="1" customFormat="1" ht="18.75" customHeight="1" x14ac:dyDescent="0.2">
      <c r="B196" s="56"/>
      <c r="C196" s="66"/>
      <c r="D196" s="66"/>
      <c r="E196" s="66"/>
      <c r="F196" s="76"/>
      <c r="G196" s="66"/>
      <c r="H196" s="66"/>
      <c r="I196" s="66"/>
      <c r="J196" s="66"/>
      <c r="K196" s="56"/>
    </row>
    <row r="197" spans="2:11" s="1" customFormat="1" ht="18.75" customHeight="1" x14ac:dyDescent="0.2">
      <c r="B197" s="29"/>
      <c r="C197" s="29"/>
      <c r="D197" s="29"/>
      <c r="E197" s="29"/>
      <c r="F197" s="29"/>
      <c r="G197" s="29"/>
      <c r="H197" s="29"/>
      <c r="I197" s="29"/>
      <c r="J197" s="29"/>
      <c r="K197" s="29"/>
    </row>
    <row r="198" spans="2:11" s="1" customFormat="1" ht="13.5" x14ac:dyDescent="0.2">
      <c r="B198" s="11"/>
      <c r="C198" s="12"/>
      <c r="D198" s="12"/>
      <c r="E198" s="12"/>
      <c r="F198" s="12"/>
      <c r="G198" s="12"/>
      <c r="H198" s="12"/>
      <c r="I198" s="12"/>
      <c r="J198" s="12"/>
      <c r="K198" s="13"/>
    </row>
    <row r="199" spans="2:11" s="1" customFormat="1" ht="21" x14ac:dyDescent="0.2">
      <c r="B199" s="14"/>
      <c r="C199" s="94" t="s">
        <v>1350</v>
      </c>
      <c r="D199" s="94"/>
      <c r="E199" s="94"/>
      <c r="F199" s="94"/>
      <c r="G199" s="94"/>
      <c r="H199" s="94"/>
      <c r="I199" s="94"/>
      <c r="J199" s="94"/>
      <c r="K199" s="15"/>
    </row>
    <row r="200" spans="2:11" s="1" customFormat="1" ht="25.5" customHeight="1" x14ac:dyDescent="0.3">
      <c r="B200" s="14"/>
      <c r="C200" s="84" t="s">
        <v>1351</v>
      </c>
      <c r="D200" s="84"/>
      <c r="E200" s="84"/>
      <c r="F200" s="84" t="s">
        <v>1352</v>
      </c>
      <c r="G200" s="85"/>
      <c r="H200" s="95" t="s">
        <v>1353</v>
      </c>
      <c r="I200" s="95"/>
      <c r="J200" s="95"/>
      <c r="K200" s="15"/>
    </row>
    <row r="201" spans="2:11" s="1" customFormat="1" ht="5.25" customHeight="1" x14ac:dyDescent="0.2">
      <c r="B201" s="45"/>
      <c r="C201" s="40"/>
      <c r="D201" s="40"/>
      <c r="E201" s="40"/>
      <c r="F201" s="40"/>
      <c r="G201" s="66"/>
      <c r="H201" s="40"/>
      <c r="I201" s="40"/>
      <c r="J201" s="40"/>
      <c r="K201" s="68"/>
    </row>
    <row r="202" spans="2:11" s="1" customFormat="1" ht="15" customHeight="1" x14ac:dyDescent="0.2">
      <c r="B202" s="45"/>
      <c r="C202" s="22" t="s">
        <v>1343</v>
      </c>
      <c r="D202" s="22"/>
      <c r="E202" s="22"/>
      <c r="F202" s="43" t="s">
        <v>47</v>
      </c>
      <c r="G202" s="22"/>
      <c r="H202" s="96" t="s">
        <v>1354</v>
      </c>
      <c r="I202" s="96"/>
      <c r="J202" s="96"/>
      <c r="K202" s="68"/>
    </row>
    <row r="203" spans="2:11" s="1" customFormat="1" ht="15" customHeight="1" x14ac:dyDescent="0.2">
      <c r="B203" s="45"/>
      <c r="C203" s="22"/>
      <c r="D203" s="22"/>
      <c r="E203" s="22"/>
      <c r="F203" s="43" t="s">
        <v>48</v>
      </c>
      <c r="G203" s="22"/>
      <c r="H203" s="96" t="s">
        <v>1355</v>
      </c>
      <c r="I203" s="96"/>
      <c r="J203" s="96"/>
      <c r="K203" s="68"/>
    </row>
    <row r="204" spans="2:11" s="1" customFormat="1" ht="15" customHeight="1" x14ac:dyDescent="0.2">
      <c r="B204" s="45"/>
      <c r="C204" s="22"/>
      <c r="D204" s="22"/>
      <c r="E204" s="22"/>
      <c r="F204" s="43" t="s">
        <v>51</v>
      </c>
      <c r="G204" s="22"/>
      <c r="H204" s="96" t="s">
        <v>1356</v>
      </c>
      <c r="I204" s="96"/>
      <c r="J204" s="96"/>
      <c r="K204" s="68"/>
    </row>
    <row r="205" spans="2:11" s="1" customFormat="1" ht="15" customHeight="1" x14ac:dyDescent="0.2">
      <c r="B205" s="45"/>
      <c r="C205" s="22"/>
      <c r="D205" s="22"/>
      <c r="E205" s="22"/>
      <c r="F205" s="43" t="s">
        <v>49</v>
      </c>
      <c r="G205" s="22"/>
      <c r="H205" s="96" t="s">
        <v>1357</v>
      </c>
      <c r="I205" s="96"/>
      <c r="J205" s="96"/>
      <c r="K205" s="68"/>
    </row>
    <row r="206" spans="2:11" s="1" customFormat="1" ht="15" customHeight="1" x14ac:dyDescent="0.2">
      <c r="B206" s="45"/>
      <c r="C206" s="22"/>
      <c r="D206" s="22"/>
      <c r="E206" s="22"/>
      <c r="F206" s="43" t="s">
        <v>50</v>
      </c>
      <c r="G206" s="22"/>
      <c r="H206" s="96" t="s">
        <v>1358</v>
      </c>
      <c r="I206" s="96"/>
      <c r="J206" s="96"/>
      <c r="K206" s="68"/>
    </row>
    <row r="207" spans="2:11" s="1" customFormat="1" ht="15" customHeight="1" x14ac:dyDescent="0.2">
      <c r="B207" s="45"/>
      <c r="C207" s="22"/>
      <c r="D207" s="22"/>
      <c r="E207" s="22"/>
      <c r="F207" s="43"/>
      <c r="G207" s="22"/>
      <c r="H207" s="22"/>
      <c r="I207" s="22"/>
      <c r="J207" s="22"/>
      <c r="K207" s="68"/>
    </row>
    <row r="208" spans="2:11" s="1" customFormat="1" ht="15" customHeight="1" x14ac:dyDescent="0.2">
      <c r="B208" s="45"/>
      <c r="C208" s="22" t="s">
        <v>1299</v>
      </c>
      <c r="D208" s="22"/>
      <c r="E208" s="22"/>
      <c r="F208" s="43" t="s">
        <v>83</v>
      </c>
      <c r="G208" s="22"/>
      <c r="H208" s="96" t="s">
        <v>1359</v>
      </c>
      <c r="I208" s="96"/>
      <c r="J208" s="96"/>
      <c r="K208" s="68"/>
    </row>
    <row r="209" spans="2:11" s="1" customFormat="1" ht="15" customHeight="1" x14ac:dyDescent="0.2">
      <c r="B209" s="45"/>
      <c r="C209" s="22"/>
      <c r="D209" s="22"/>
      <c r="E209" s="22"/>
      <c r="F209" s="43" t="s">
        <v>1194</v>
      </c>
      <c r="G209" s="22"/>
      <c r="H209" s="96" t="s">
        <v>1195</v>
      </c>
      <c r="I209" s="96"/>
      <c r="J209" s="96"/>
      <c r="K209" s="68"/>
    </row>
    <row r="210" spans="2:11" s="1" customFormat="1" ht="15" customHeight="1" x14ac:dyDescent="0.2">
      <c r="B210" s="45"/>
      <c r="C210" s="22"/>
      <c r="D210" s="22"/>
      <c r="E210" s="22"/>
      <c r="F210" s="43" t="s">
        <v>1192</v>
      </c>
      <c r="G210" s="22"/>
      <c r="H210" s="96" t="s">
        <v>1360</v>
      </c>
      <c r="I210" s="96"/>
      <c r="J210" s="96"/>
      <c r="K210" s="68"/>
    </row>
    <row r="211" spans="2:11" s="1" customFormat="1" ht="15" customHeight="1" x14ac:dyDescent="0.2">
      <c r="B211" s="86"/>
      <c r="C211" s="22"/>
      <c r="D211" s="22"/>
      <c r="E211" s="22"/>
      <c r="F211" s="43" t="s">
        <v>1196</v>
      </c>
      <c r="G211" s="81"/>
      <c r="H211" s="97" t="s">
        <v>1197</v>
      </c>
      <c r="I211" s="97"/>
      <c r="J211" s="97"/>
      <c r="K211" s="87"/>
    </row>
    <row r="212" spans="2:11" s="1" customFormat="1" ht="15" customHeight="1" x14ac:dyDescent="0.2">
      <c r="B212" s="86"/>
      <c r="C212" s="22"/>
      <c r="D212" s="22"/>
      <c r="E212" s="22"/>
      <c r="F212" s="43" t="s">
        <v>1198</v>
      </c>
      <c r="G212" s="81"/>
      <c r="H212" s="97" t="s">
        <v>1361</v>
      </c>
      <c r="I212" s="97"/>
      <c r="J212" s="97"/>
      <c r="K212" s="87"/>
    </row>
    <row r="213" spans="2:11" s="1" customFormat="1" ht="15" customHeight="1" x14ac:dyDescent="0.2">
      <c r="B213" s="86"/>
      <c r="C213" s="22"/>
      <c r="D213" s="22"/>
      <c r="E213" s="22"/>
      <c r="F213" s="43"/>
      <c r="G213" s="81"/>
      <c r="H213" s="72"/>
      <c r="I213" s="72"/>
      <c r="J213" s="72"/>
      <c r="K213" s="87"/>
    </row>
    <row r="214" spans="2:11" s="1" customFormat="1" ht="15" customHeight="1" x14ac:dyDescent="0.2">
      <c r="B214" s="86"/>
      <c r="C214" s="22" t="s">
        <v>1323</v>
      </c>
      <c r="D214" s="22"/>
      <c r="E214" s="22"/>
      <c r="F214" s="43">
        <v>1</v>
      </c>
      <c r="G214" s="81"/>
      <c r="H214" s="97" t="s">
        <v>1362</v>
      </c>
      <c r="I214" s="97"/>
      <c r="J214" s="97"/>
      <c r="K214" s="87"/>
    </row>
    <row r="215" spans="2:11" s="1" customFormat="1" ht="15" customHeight="1" x14ac:dyDescent="0.2">
      <c r="B215" s="86"/>
      <c r="C215" s="22"/>
      <c r="D215" s="22"/>
      <c r="E215" s="22"/>
      <c r="F215" s="43">
        <v>2</v>
      </c>
      <c r="G215" s="81"/>
      <c r="H215" s="97" t="s">
        <v>1363</v>
      </c>
      <c r="I215" s="97"/>
      <c r="J215" s="97"/>
      <c r="K215" s="87"/>
    </row>
    <row r="216" spans="2:11" s="1" customFormat="1" ht="15" customHeight="1" x14ac:dyDescent="0.2">
      <c r="B216" s="86"/>
      <c r="C216" s="22"/>
      <c r="D216" s="22"/>
      <c r="E216" s="22"/>
      <c r="F216" s="43">
        <v>3</v>
      </c>
      <c r="G216" s="81"/>
      <c r="H216" s="97" t="s">
        <v>1364</v>
      </c>
      <c r="I216" s="97"/>
      <c r="J216" s="97"/>
      <c r="K216" s="87"/>
    </row>
    <row r="217" spans="2:11" s="1" customFormat="1" ht="15" customHeight="1" x14ac:dyDescent="0.2">
      <c r="B217" s="86"/>
      <c r="C217" s="22"/>
      <c r="D217" s="22"/>
      <c r="E217" s="22"/>
      <c r="F217" s="43">
        <v>4</v>
      </c>
      <c r="G217" s="81"/>
      <c r="H217" s="97" t="s">
        <v>1365</v>
      </c>
      <c r="I217" s="97"/>
      <c r="J217" s="97"/>
      <c r="K217" s="87"/>
    </row>
    <row r="218" spans="2:11" s="1" customFormat="1" ht="12.75" customHeight="1" x14ac:dyDescent="0.2">
      <c r="B218" s="88"/>
      <c r="C218" s="89"/>
      <c r="D218" s="89"/>
      <c r="E218" s="89"/>
      <c r="F218" s="89"/>
      <c r="G218" s="89"/>
      <c r="H218" s="89"/>
      <c r="I218" s="89"/>
      <c r="J218" s="89"/>
      <c r="K218" s="90"/>
    </row>
  </sheetData>
  <sheetProtection password="8879" sheet="1" objects="1" scenarios="1" formatCells="0" formatColumns="0" formatRows="0" insertColumns="0" insertRows="0" insertHyperlinks="0" deleteColumns="0" deleteRows="0" sort="0" autoFilter="0" pivotTables="0"/>
  <mergeCells count="77">
    <mergeCell ref="G44:J44"/>
    <mergeCell ref="G45:J45"/>
    <mergeCell ref="C3:J3"/>
    <mergeCell ref="C4:J4"/>
    <mergeCell ref="C6:J6"/>
    <mergeCell ref="C7:J7"/>
    <mergeCell ref="G39:J39"/>
    <mergeCell ref="G40:J40"/>
    <mergeCell ref="G41:J41"/>
    <mergeCell ref="G42:J42"/>
    <mergeCell ref="G43:J43"/>
    <mergeCell ref="D34:J34"/>
    <mergeCell ref="D35:J35"/>
    <mergeCell ref="G36:J36"/>
    <mergeCell ref="G37:J37"/>
    <mergeCell ref="G38:J38"/>
    <mergeCell ref="D27:J27"/>
    <mergeCell ref="D28:J28"/>
    <mergeCell ref="D30:J30"/>
    <mergeCell ref="D31:J31"/>
    <mergeCell ref="D33:J33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65:J65"/>
    <mergeCell ref="D66:J66"/>
    <mergeCell ref="D67:J67"/>
    <mergeCell ref="D68:J68"/>
    <mergeCell ref="D69:J69"/>
    <mergeCell ref="D59:J59"/>
    <mergeCell ref="D60:J60"/>
    <mergeCell ref="D61:J61"/>
    <mergeCell ref="D62:J62"/>
    <mergeCell ref="D63:J63"/>
    <mergeCell ref="C52:J52"/>
    <mergeCell ref="C54:J54"/>
    <mergeCell ref="C55:J55"/>
    <mergeCell ref="C57:J57"/>
    <mergeCell ref="D58:J58"/>
    <mergeCell ref="D47:J47"/>
    <mergeCell ref="E48:J48"/>
    <mergeCell ref="E49:J49"/>
    <mergeCell ref="E50:J50"/>
    <mergeCell ref="D51:J51"/>
    <mergeCell ref="H212:J212"/>
    <mergeCell ref="H214:J214"/>
    <mergeCell ref="H215:J215"/>
    <mergeCell ref="H216:J216"/>
    <mergeCell ref="H217:J217"/>
    <mergeCell ref="H206:J206"/>
    <mergeCell ref="H208:J208"/>
    <mergeCell ref="H209:J209"/>
    <mergeCell ref="H210:J210"/>
    <mergeCell ref="H211:J211"/>
    <mergeCell ref="H200:J200"/>
    <mergeCell ref="H202:J202"/>
    <mergeCell ref="H203:J203"/>
    <mergeCell ref="H204:J204"/>
    <mergeCell ref="H205:J205"/>
    <mergeCell ref="C102:J102"/>
    <mergeCell ref="C122:J122"/>
    <mergeCell ref="C147:J147"/>
    <mergeCell ref="C165:J165"/>
    <mergeCell ref="C199:J199"/>
  </mergeCells>
  <pageMargins left="0.59027779999999996" right="0.59027779999999996" top="0.59027779999999996" bottom="0.59027779999999996" header="0" footer="0"/>
  <pageSetup paperSize="9" scale="77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6</vt:i4>
      </vt:variant>
      <vt:variant>
        <vt:lpstr>Pojmenované oblasti</vt:lpstr>
      </vt:variant>
      <vt:variant>
        <vt:i4>11</vt:i4>
      </vt:variant>
    </vt:vector>
  </HeadingPairs>
  <TitlesOfParts>
    <vt:vector size="17" baseType="lpstr">
      <vt:lpstr>Rekapitulace stavby</vt:lpstr>
      <vt:lpstr>D.1.1 -  stavební práce</vt:lpstr>
      <vt:lpstr>D.1.4a - vytápění</vt:lpstr>
      <vt:lpstr>D.1.4d - zdravotechnika</vt:lpstr>
      <vt:lpstr>D.1.4g - elektroinstalace</vt:lpstr>
      <vt:lpstr>Pokyny pro vyplnění</vt:lpstr>
      <vt:lpstr>'D.1.1 -  stavební práce'!Názvy_tisku</vt:lpstr>
      <vt:lpstr>'D.1.4a - vytápění'!Názvy_tisku</vt:lpstr>
      <vt:lpstr>'D.1.4d - zdravotechnika'!Názvy_tisku</vt:lpstr>
      <vt:lpstr>'D.1.4g - elektroinstalace'!Názvy_tisku</vt:lpstr>
      <vt:lpstr>'Rekapitulace stavby'!Názvy_tisku</vt:lpstr>
      <vt:lpstr>'D.1.1 -  stavební práce'!Oblast_tisku</vt:lpstr>
      <vt:lpstr>'D.1.4a - vytápění'!Oblast_tisku</vt:lpstr>
      <vt:lpstr>'D.1.4d - zdravotechnika'!Oblast_tisku</vt:lpstr>
      <vt:lpstr>'D.1.4g - elektroinstalace'!Oblast_tisku</vt:lpstr>
      <vt:lpstr>'Pokyny pro vyplnění'!Oblast_tisku</vt:lpstr>
      <vt:lpstr>'Rekapitulace stavby'!Oblast_tisku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Aigel Petr (9768)</dc:creator>
  <cp:lastModifiedBy>Tomáš Šus</cp:lastModifiedBy>
  <dcterms:created xsi:type="dcterms:W3CDTF">2021-09-12T19:59:20Z</dcterms:created>
  <dcterms:modified xsi:type="dcterms:W3CDTF">2021-09-13T14:23:28Z</dcterms:modified>
</cp:coreProperties>
</file>